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8960" windowHeight="11835" activeTab="1"/>
  </bookViews>
  <sheets>
    <sheet name="DelayResponse" sheetId="1" r:id="rId1"/>
    <sheet name="Response&amp;Debt" sheetId="2" r:id="rId2"/>
    <sheet name="Sheet3" sheetId="3" r:id="rId3"/>
  </sheets>
  <definedNames>
    <definedName name="cap">DelayResponse!$D$5</definedName>
    <definedName name="limit">DelayResponse!$B$5</definedName>
    <definedName name="rate">DelayResponse!#REF!</definedName>
    <definedName name="rate1">DelayResponse!#REF!</definedName>
    <definedName name="Rconst">DelayResponse!$B$6</definedName>
    <definedName name="start">DelayResponse!$F$5</definedName>
    <definedName name="tlim1">DelayResponse!$B$7</definedName>
    <definedName name="tlim2">DelayResponse!$C$7</definedName>
    <definedName name="tlim3">DelayResponse!$D$7</definedName>
    <definedName name="tlim4">DelayResponse!$E$7</definedName>
    <definedName name="tlim5">DelayResponse!$F$7</definedName>
  </definedNames>
  <calcPr calcId="125725"/>
</workbook>
</file>

<file path=xl/calcChain.xml><?xml version="1.0" encoding="utf-8"?>
<calcChain xmlns="http://schemas.openxmlformats.org/spreadsheetml/2006/main">
  <c r="R6" i="2"/>
  <c r="A86"/>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85"/>
  <c r="N9"/>
  <c r="N10" s="1"/>
  <c r="N11" s="1"/>
  <c r="N12" s="1"/>
  <c r="N13" s="1"/>
  <c r="N14" s="1"/>
  <c r="N15" s="1"/>
  <c r="N16" s="1"/>
  <c r="N17" s="1"/>
  <c r="N18" s="1"/>
  <c r="N19" s="1"/>
  <c r="N20" s="1"/>
  <c r="N21" s="1"/>
  <c r="N22" s="1"/>
  <c r="N23" s="1"/>
  <c r="N24" s="1"/>
  <c r="N25" s="1"/>
  <c r="N26" s="1"/>
  <c r="N27" s="1"/>
  <c r="N28" s="1"/>
  <c r="N29" s="1"/>
  <c r="N30" s="1"/>
  <c r="N31" s="1"/>
  <c r="N32" s="1"/>
  <c r="N33" s="1"/>
  <c r="N34" s="1"/>
  <c r="N35" s="1"/>
  <c r="N36" s="1"/>
  <c r="N37" s="1"/>
  <c r="N38" s="1"/>
  <c r="N39" s="1"/>
  <c r="N40" s="1"/>
  <c r="N41" s="1"/>
  <c r="N42" s="1"/>
  <c r="N43" s="1"/>
  <c r="N44" s="1"/>
  <c r="N45" s="1"/>
  <c r="N46" s="1"/>
  <c r="N47" s="1"/>
  <c r="N48" s="1"/>
  <c r="N49" s="1"/>
  <c r="N50" s="1"/>
  <c r="N51" s="1"/>
  <c r="N52" s="1"/>
  <c r="N53" s="1"/>
  <c r="N54" s="1"/>
  <c r="N55" s="1"/>
  <c r="N56" s="1"/>
  <c r="N57" s="1"/>
  <c r="N58" s="1"/>
  <c r="N59" s="1"/>
  <c r="N60" s="1"/>
  <c r="N61" s="1"/>
  <c r="N62" s="1"/>
  <c r="N63" s="1"/>
  <c r="N64" s="1"/>
  <c r="N65" s="1"/>
  <c r="N66" s="1"/>
  <c r="N67" s="1"/>
  <c r="N68" s="1"/>
  <c r="N69" s="1"/>
  <c r="N70" s="1"/>
  <c r="N71" s="1"/>
  <c r="N72" s="1"/>
  <c r="N73" s="1"/>
  <c r="N74" s="1"/>
  <c r="N75" s="1"/>
  <c r="N76" s="1"/>
  <c r="N77" s="1"/>
  <c r="N78" s="1"/>
  <c r="N79" s="1"/>
  <c r="N80" s="1"/>
  <c r="N81" s="1"/>
  <c r="N82" s="1"/>
  <c r="N83" s="1"/>
  <c r="N84" s="1"/>
  <c r="N85" s="1"/>
  <c r="N86" s="1"/>
  <c r="N87" s="1"/>
  <c r="N88" s="1"/>
  <c r="N89" s="1"/>
  <c r="N90" s="1"/>
  <c r="N91" s="1"/>
  <c r="N92" s="1"/>
  <c r="N93" s="1"/>
  <c r="N94" s="1"/>
  <c r="N95" s="1"/>
  <c r="N96" s="1"/>
  <c r="N97" s="1"/>
  <c r="N98" s="1"/>
  <c r="N99" s="1"/>
  <c r="N100" s="1"/>
  <c r="N101" s="1"/>
  <c r="N102" s="1"/>
  <c r="N103" s="1"/>
  <c r="N104" s="1"/>
  <c r="N105" s="1"/>
  <c r="N106" s="1"/>
  <c r="N107" s="1"/>
  <c r="N108" s="1"/>
  <c r="N109" s="1"/>
  <c r="N110" s="1"/>
  <c r="N111" s="1"/>
  <c r="N112" s="1"/>
  <c r="N113" s="1"/>
  <c r="N114" s="1"/>
  <c r="N115" s="1"/>
  <c r="N116" s="1"/>
  <c r="N117" s="1"/>
  <c r="N118" s="1"/>
  <c r="N119" s="1"/>
  <c r="N120" s="1"/>
  <c r="N121" s="1"/>
  <c r="M9"/>
  <c r="M10" s="1"/>
  <c r="M11" s="1"/>
  <c r="M12" s="1"/>
  <c r="M13" s="1"/>
  <c r="M14" s="1"/>
  <c r="M15" s="1"/>
  <c r="M16" s="1"/>
  <c r="M17" s="1"/>
  <c r="M18" s="1"/>
  <c r="M19" s="1"/>
  <c r="M20" s="1"/>
  <c r="M21" s="1"/>
  <c r="M22" s="1"/>
  <c r="M23" s="1"/>
  <c r="M24" s="1"/>
  <c r="M25" s="1"/>
  <c r="M26" s="1"/>
  <c r="M27" s="1"/>
  <c r="M28" s="1"/>
  <c r="M29" s="1"/>
  <c r="M30" s="1"/>
  <c r="M31" s="1"/>
  <c r="M32" s="1"/>
  <c r="M33" s="1"/>
  <c r="M34" s="1"/>
  <c r="M35" s="1"/>
  <c r="M36" s="1"/>
  <c r="M37" s="1"/>
  <c r="M38" s="1"/>
  <c r="M39" s="1"/>
  <c r="M40" s="1"/>
  <c r="M41" s="1"/>
  <c r="M42" s="1"/>
  <c r="M43" s="1"/>
  <c r="M44" s="1"/>
  <c r="M45" s="1"/>
  <c r="M46" s="1"/>
  <c r="M47" s="1"/>
  <c r="M48" s="1"/>
  <c r="M49" s="1"/>
  <c r="M50" s="1"/>
  <c r="M51" s="1"/>
  <c r="M52" s="1"/>
  <c r="M53" s="1"/>
  <c r="M54" s="1"/>
  <c r="M55" s="1"/>
  <c r="M56" s="1"/>
  <c r="M57" s="1"/>
  <c r="M58" s="1"/>
  <c r="M59" s="1"/>
  <c r="M60" s="1"/>
  <c r="M61" s="1"/>
  <c r="M62" s="1"/>
  <c r="M63" s="1"/>
  <c r="M64" s="1"/>
  <c r="M65" s="1"/>
  <c r="M66" s="1"/>
  <c r="M67" s="1"/>
  <c r="M68" s="1"/>
  <c r="M69" s="1"/>
  <c r="M70" s="1"/>
  <c r="M71" s="1"/>
  <c r="M72" s="1"/>
  <c r="M73" s="1"/>
  <c r="M74" s="1"/>
  <c r="M75" s="1"/>
  <c r="M76" s="1"/>
  <c r="M77" s="1"/>
  <c r="M78" s="1"/>
  <c r="M79" s="1"/>
  <c r="M80" s="1"/>
  <c r="M81" s="1"/>
  <c r="M82" s="1"/>
  <c r="M83" s="1"/>
  <c r="M84" s="1"/>
  <c r="M85" s="1"/>
  <c r="M86" s="1"/>
  <c r="M87" s="1"/>
  <c r="M88" s="1"/>
  <c r="M89" s="1"/>
  <c r="M90" s="1"/>
  <c r="M91" s="1"/>
  <c r="M92" s="1"/>
  <c r="M93" s="1"/>
  <c r="M94" s="1"/>
  <c r="M95" s="1"/>
  <c r="M96" s="1"/>
  <c r="M97" s="1"/>
  <c r="M98" s="1"/>
  <c r="M99" s="1"/>
  <c r="M100" s="1"/>
  <c r="M101" s="1"/>
  <c r="M102" s="1"/>
  <c r="M103" s="1"/>
  <c r="M104" s="1"/>
  <c r="M105" s="1"/>
  <c r="M106" s="1"/>
  <c r="M107" s="1"/>
  <c r="M108" s="1"/>
  <c r="M109" s="1"/>
  <c r="M110" s="1"/>
  <c r="M111" s="1"/>
  <c r="M112" s="1"/>
  <c r="M113" s="1"/>
  <c r="M114" s="1"/>
  <c r="M115" s="1"/>
  <c r="M116" s="1"/>
  <c r="M117" s="1"/>
  <c r="M118" s="1"/>
  <c r="M119" s="1"/>
  <c r="M120" s="1"/>
  <c r="M121" s="1"/>
  <c r="L9"/>
  <c r="L10" s="1"/>
  <c r="L11" s="1"/>
  <c r="L12" s="1"/>
  <c r="L13" s="1"/>
  <c r="L14" s="1"/>
  <c r="L15" s="1"/>
  <c r="L16" s="1"/>
  <c r="L17" s="1"/>
  <c r="L18" s="1"/>
  <c r="L19" s="1"/>
  <c r="L20" s="1"/>
  <c r="L21" s="1"/>
  <c r="L22" s="1"/>
  <c r="L23" s="1"/>
  <c r="L24" s="1"/>
  <c r="L25" s="1"/>
  <c r="L26" s="1"/>
  <c r="L27" s="1"/>
  <c r="L28" s="1"/>
  <c r="L29" s="1"/>
  <c r="L30" s="1"/>
  <c r="L31" s="1"/>
  <c r="L32" s="1"/>
  <c r="L33" s="1"/>
  <c r="L34" s="1"/>
  <c r="L35" s="1"/>
  <c r="L36" s="1"/>
  <c r="L37" s="1"/>
  <c r="L38" s="1"/>
  <c r="L39" s="1"/>
  <c r="L40" s="1"/>
  <c r="L41" s="1"/>
  <c r="L42" s="1"/>
  <c r="L43" s="1"/>
  <c r="L44" s="1"/>
  <c r="L45" s="1"/>
  <c r="L46" s="1"/>
  <c r="L47" s="1"/>
  <c r="L48" s="1"/>
  <c r="L49" s="1"/>
  <c r="L50" s="1"/>
  <c r="L51" s="1"/>
  <c r="L52" s="1"/>
  <c r="L53" s="1"/>
  <c r="L54" s="1"/>
  <c r="L55" s="1"/>
  <c r="L56" s="1"/>
  <c r="L57" s="1"/>
  <c r="L58" s="1"/>
  <c r="L59" s="1"/>
  <c r="L60" s="1"/>
  <c r="L61" s="1"/>
  <c r="L62" s="1"/>
  <c r="L63" s="1"/>
  <c r="L64" s="1"/>
  <c r="L65" s="1"/>
  <c r="L66" s="1"/>
  <c r="L67" s="1"/>
  <c r="L68" s="1"/>
  <c r="L69" s="1"/>
  <c r="L70" s="1"/>
  <c r="L71" s="1"/>
  <c r="L72" s="1"/>
  <c r="L73" s="1"/>
  <c r="L74" s="1"/>
  <c r="L75" s="1"/>
  <c r="L76" s="1"/>
  <c r="L77" s="1"/>
  <c r="L78" s="1"/>
  <c r="L79" s="1"/>
  <c r="L80" s="1"/>
  <c r="L81" s="1"/>
  <c r="L82" s="1"/>
  <c r="L83" s="1"/>
  <c r="L84" s="1"/>
  <c r="L85" s="1"/>
  <c r="L86" s="1"/>
  <c r="L87" s="1"/>
  <c r="L88" s="1"/>
  <c r="L89" s="1"/>
  <c r="L90" s="1"/>
  <c r="L91" s="1"/>
  <c r="L92" s="1"/>
  <c r="L93" s="1"/>
  <c r="L94" s="1"/>
  <c r="L95" s="1"/>
  <c r="L96" s="1"/>
  <c r="L97" s="1"/>
  <c r="L98" s="1"/>
  <c r="L99" s="1"/>
  <c r="L100" s="1"/>
  <c r="L101" s="1"/>
  <c r="L102" s="1"/>
  <c r="L103" s="1"/>
  <c r="L104" s="1"/>
  <c r="L105" s="1"/>
  <c r="L106" s="1"/>
  <c r="L107" s="1"/>
  <c r="L108" s="1"/>
  <c r="L109" s="1"/>
  <c r="L110" s="1"/>
  <c r="L111" s="1"/>
  <c r="L112" s="1"/>
  <c r="L113" s="1"/>
  <c r="L114" s="1"/>
  <c r="L115" s="1"/>
  <c r="L116" s="1"/>
  <c r="L117" s="1"/>
  <c r="L118" s="1"/>
  <c r="L119" s="1"/>
  <c r="L120" s="1"/>
  <c r="L121" s="1"/>
  <c r="K9"/>
  <c r="K10" s="1"/>
  <c r="K11" s="1"/>
  <c r="K12" s="1"/>
  <c r="K13" s="1"/>
  <c r="K14" s="1"/>
  <c r="K15" s="1"/>
  <c r="K16" s="1"/>
  <c r="K17" s="1"/>
  <c r="K18" s="1"/>
  <c r="K19" s="1"/>
  <c r="K20" s="1"/>
  <c r="K21" s="1"/>
  <c r="K22" s="1"/>
  <c r="K23" s="1"/>
  <c r="K24" s="1"/>
  <c r="K25" s="1"/>
  <c r="K26" s="1"/>
  <c r="K27" s="1"/>
  <c r="K28" s="1"/>
  <c r="K29" s="1"/>
  <c r="K30" s="1"/>
  <c r="K31" s="1"/>
  <c r="K32" s="1"/>
  <c r="K33" s="1"/>
  <c r="K34" s="1"/>
  <c r="K35" s="1"/>
  <c r="K36" s="1"/>
  <c r="K37" s="1"/>
  <c r="K38" s="1"/>
  <c r="K39" s="1"/>
  <c r="K40" s="1"/>
  <c r="K41" s="1"/>
  <c r="K42" s="1"/>
  <c r="K43" s="1"/>
  <c r="K44" s="1"/>
  <c r="K45" s="1"/>
  <c r="K46" s="1"/>
  <c r="K47" s="1"/>
  <c r="K48" s="1"/>
  <c r="K49" s="1"/>
  <c r="K50" s="1"/>
  <c r="K51" s="1"/>
  <c r="K52" s="1"/>
  <c r="K53" s="1"/>
  <c r="K54" s="1"/>
  <c r="K55" s="1"/>
  <c r="K56" s="1"/>
  <c r="K57" s="1"/>
  <c r="K58" s="1"/>
  <c r="K59" s="1"/>
  <c r="K60" s="1"/>
  <c r="K61" s="1"/>
  <c r="K62" s="1"/>
  <c r="K63" s="1"/>
  <c r="K64" s="1"/>
  <c r="K65" s="1"/>
  <c r="K66" s="1"/>
  <c r="K67" s="1"/>
  <c r="K68" s="1"/>
  <c r="K69" s="1"/>
  <c r="K70" s="1"/>
  <c r="K71" s="1"/>
  <c r="K72" s="1"/>
  <c r="K73" s="1"/>
  <c r="K74" s="1"/>
  <c r="K75" s="1"/>
  <c r="K76" s="1"/>
  <c r="K77" s="1"/>
  <c r="K78" s="1"/>
  <c r="K79" s="1"/>
  <c r="K80" s="1"/>
  <c r="K81" s="1"/>
  <c r="K82" s="1"/>
  <c r="K83" s="1"/>
  <c r="K84" s="1"/>
  <c r="K85" s="1"/>
  <c r="K86" s="1"/>
  <c r="K87" s="1"/>
  <c r="K88" s="1"/>
  <c r="K89" s="1"/>
  <c r="K90" s="1"/>
  <c r="K91" s="1"/>
  <c r="K92" s="1"/>
  <c r="K93" s="1"/>
  <c r="K94" s="1"/>
  <c r="K95" s="1"/>
  <c r="K96" s="1"/>
  <c r="K97" s="1"/>
  <c r="K98" s="1"/>
  <c r="K99" s="1"/>
  <c r="K100" s="1"/>
  <c r="K101" s="1"/>
  <c r="K102" s="1"/>
  <c r="K103" s="1"/>
  <c r="K104" s="1"/>
  <c r="K105" s="1"/>
  <c r="K106" s="1"/>
  <c r="K107" s="1"/>
  <c r="K108" s="1"/>
  <c r="K109" s="1"/>
  <c r="K110" s="1"/>
  <c r="K111" s="1"/>
  <c r="K112" s="1"/>
  <c r="K113" s="1"/>
  <c r="K114" s="1"/>
  <c r="K115" s="1"/>
  <c r="K116" s="1"/>
  <c r="K117" s="1"/>
  <c r="K118" s="1"/>
  <c r="K119" s="1"/>
  <c r="K120" s="1"/>
  <c r="K121" s="1"/>
  <c r="B9"/>
  <c r="B10" s="1"/>
  <c r="B11" s="1"/>
  <c r="L6"/>
  <c r="D6" i="1"/>
  <c r="C9"/>
  <c r="C10" s="1"/>
  <c r="C11" s="1"/>
  <c r="C12" s="1"/>
  <c r="C13" s="1"/>
  <c r="C14" s="1"/>
  <c r="C15" s="1"/>
  <c r="C16" s="1"/>
  <c r="C17" s="1"/>
  <c r="C18" s="1"/>
  <c r="C19" s="1"/>
  <c r="C20" s="1"/>
  <c r="C21" s="1"/>
  <c r="C22" s="1"/>
  <c r="C23" s="1"/>
  <c r="C24" s="1"/>
  <c r="C25" s="1"/>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C61" s="1"/>
  <c r="C62" s="1"/>
  <c r="C63" s="1"/>
  <c r="C64" s="1"/>
  <c r="C65" s="1"/>
  <c r="C66" s="1"/>
  <c r="C67" s="1"/>
  <c r="C68" s="1"/>
  <c r="C69" s="1"/>
  <c r="C70" s="1"/>
  <c r="C71" s="1"/>
  <c r="C72" s="1"/>
  <c r="C73" s="1"/>
  <c r="C74" s="1"/>
  <c r="C75" s="1"/>
  <c r="C76" s="1"/>
  <c r="C77" s="1"/>
  <c r="C78" s="1"/>
  <c r="C79" s="1"/>
  <c r="C80" s="1"/>
  <c r="C81" s="1"/>
  <c r="C82" s="1"/>
  <c r="C83" s="1"/>
  <c r="C84" s="1"/>
  <c r="D9"/>
  <c r="D10" s="1"/>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E9"/>
  <c r="E10" s="1"/>
  <c r="E11" s="1"/>
  <c r="E12" s="1"/>
  <c r="E13" s="1"/>
  <c r="E14" s="1"/>
  <c r="E15" s="1"/>
  <c r="E16" s="1"/>
  <c r="E17" s="1"/>
  <c r="E18" s="1"/>
  <c r="E19" s="1"/>
  <c r="E20" s="1"/>
  <c r="E21" s="1"/>
  <c r="E22" s="1"/>
  <c r="E23" s="1"/>
  <c r="E24" s="1"/>
  <c r="E25" s="1"/>
  <c r="E26" s="1"/>
  <c r="E27" s="1"/>
  <c r="E28" s="1"/>
  <c r="E29" s="1"/>
  <c r="E30" s="1"/>
  <c r="E31" s="1"/>
  <c r="E32" s="1"/>
  <c r="E33" s="1"/>
  <c r="E34" s="1"/>
  <c r="E35" s="1"/>
  <c r="E36" s="1"/>
  <c r="E37" s="1"/>
  <c r="E38" s="1"/>
  <c r="E39" s="1"/>
  <c r="E40" s="1"/>
  <c r="E41" s="1"/>
  <c r="E42" s="1"/>
  <c r="E43" s="1"/>
  <c r="E44" s="1"/>
  <c r="E45" s="1"/>
  <c r="E46" s="1"/>
  <c r="E47" s="1"/>
  <c r="E48" s="1"/>
  <c r="E49" s="1"/>
  <c r="E50" s="1"/>
  <c r="E51" s="1"/>
  <c r="E52" s="1"/>
  <c r="E53" s="1"/>
  <c r="E54" s="1"/>
  <c r="E55" s="1"/>
  <c r="E56" s="1"/>
  <c r="E57" s="1"/>
  <c r="E58" s="1"/>
  <c r="E59" s="1"/>
  <c r="E60" s="1"/>
  <c r="E61" s="1"/>
  <c r="E62" s="1"/>
  <c r="E63" s="1"/>
  <c r="E64" s="1"/>
  <c r="E65" s="1"/>
  <c r="E66" s="1"/>
  <c r="E67" s="1"/>
  <c r="E68" s="1"/>
  <c r="E69" s="1"/>
  <c r="E70" s="1"/>
  <c r="E71" s="1"/>
  <c r="E72" s="1"/>
  <c r="E73" s="1"/>
  <c r="E74" s="1"/>
  <c r="E75" s="1"/>
  <c r="E76" s="1"/>
  <c r="E77" s="1"/>
  <c r="E78" s="1"/>
  <c r="E79" s="1"/>
  <c r="E80" s="1"/>
  <c r="E81" s="1"/>
  <c r="E82" s="1"/>
  <c r="E83" s="1"/>
  <c r="E84" s="1"/>
  <c r="F9"/>
  <c r="F10" s="1"/>
  <c r="F11" s="1"/>
  <c r="F12" s="1"/>
  <c r="F13" s="1"/>
  <c r="F14" s="1"/>
  <c r="F15" s="1"/>
  <c r="F16" s="1"/>
  <c r="F17" s="1"/>
  <c r="F18" s="1"/>
  <c r="F19" s="1"/>
  <c r="F20" s="1"/>
  <c r="F21" s="1"/>
  <c r="F22" s="1"/>
  <c r="F23" s="1"/>
  <c r="F24" s="1"/>
  <c r="F25" s="1"/>
  <c r="F26" s="1"/>
  <c r="F27" s="1"/>
  <c r="F28" s="1"/>
  <c r="F29" s="1"/>
  <c r="F30" s="1"/>
  <c r="F31" s="1"/>
  <c r="F32" s="1"/>
  <c r="F33" s="1"/>
  <c r="F34" s="1"/>
  <c r="F35" s="1"/>
  <c r="F36" s="1"/>
  <c r="F37" s="1"/>
  <c r="F38" s="1"/>
  <c r="F39" s="1"/>
  <c r="F40" s="1"/>
  <c r="F41" s="1"/>
  <c r="F42" s="1"/>
  <c r="F43" s="1"/>
  <c r="F44" s="1"/>
  <c r="F45" s="1"/>
  <c r="F46" s="1"/>
  <c r="F47" s="1"/>
  <c r="F48" s="1"/>
  <c r="F49" s="1"/>
  <c r="F50" s="1"/>
  <c r="F51" s="1"/>
  <c r="F52" s="1"/>
  <c r="F53" s="1"/>
  <c r="F54" s="1"/>
  <c r="F55" s="1"/>
  <c r="F56" s="1"/>
  <c r="F57" s="1"/>
  <c r="F58" s="1"/>
  <c r="F59" s="1"/>
  <c r="F60" s="1"/>
  <c r="F61" s="1"/>
  <c r="F62" s="1"/>
  <c r="F63" s="1"/>
  <c r="F64" s="1"/>
  <c r="F65" s="1"/>
  <c r="F66" s="1"/>
  <c r="F67" s="1"/>
  <c r="F68" s="1"/>
  <c r="F69" s="1"/>
  <c r="F70" s="1"/>
  <c r="F71" s="1"/>
  <c r="F72" s="1"/>
  <c r="F73" s="1"/>
  <c r="F74" s="1"/>
  <c r="F75" s="1"/>
  <c r="F76" s="1"/>
  <c r="F77" s="1"/>
  <c r="F78" s="1"/>
  <c r="F79" s="1"/>
  <c r="F80" s="1"/>
  <c r="F81" s="1"/>
  <c r="F82" s="1"/>
  <c r="F83" s="1"/>
  <c r="F84" s="1"/>
  <c r="B9"/>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12" i="2" l="1"/>
  <c r="D9"/>
  <c r="D10"/>
  <c r="D11"/>
  <c r="F11" l="1"/>
  <c r="F10"/>
  <c r="F9"/>
  <c r="G9" s="1"/>
  <c r="B13"/>
  <c r="D12"/>
  <c r="F12" l="1"/>
  <c r="B14"/>
  <c r="D13"/>
  <c r="F13" l="1"/>
  <c r="G10"/>
  <c r="I9"/>
  <c r="H9"/>
  <c r="B15"/>
  <c r="D14"/>
  <c r="C9" l="1"/>
  <c r="E9"/>
  <c r="I10"/>
  <c r="G11"/>
  <c r="H10"/>
  <c r="F14"/>
  <c r="B16"/>
  <c r="D15"/>
  <c r="C10" l="1"/>
  <c r="E10"/>
  <c r="F15"/>
  <c r="I11"/>
  <c r="H11"/>
  <c r="G12"/>
  <c r="B17"/>
  <c r="D16"/>
  <c r="C11" l="1"/>
  <c r="E11"/>
  <c r="F16"/>
  <c r="I12"/>
  <c r="H12"/>
  <c r="G13"/>
  <c r="B18"/>
  <c r="D17"/>
  <c r="C12" l="1"/>
  <c r="E12"/>
  <c r="F17"/>
  <c r="I13"/>
  <c r="H13"/>
  <c r="G14"/>
  <c r="B19"/>
  <c r="D18"/>
  <c r="C13" l="1"/>
  <c r="E13"/>
  <c r="I14"/>
  <c r="H14"/>
  <c r="G15"/>
  <c r="F18"/>
  <c r="B20"/>
  <c r="D19"/>
  <c r="C14" l="1"/>
  <c r="E14"/>
  <c r="F19"/>
  <c r="I15"/>
  <c r="H15"/>
  <c r="G16"/>
  <c r="B21"/>
  <c r="D20"/>
  <c r="C15" l="1"/>
  <c r="E15"/>
  <c r="F20"/>
  <c r="I16"/>
  <c r="H16"/>
  <c r="G17"/>
  <c r="B22"/>
  <c r="D21"/>
  <c r="C16" l="1"/>
  <c r="E16"/>
  <c r="F21"/>
  <c r="I17"/>
  <c r="H17"/>
  <c r="G18"/>
  <c r="B23"/>
  <c r="F22"/>
  <c r="D22"/>
  <c r="C17" l="1"/>
  <c r="E17"/>
  <c r="I18"/>
  <c r="H18"/>
  <c r="G19"/>
  <c r="B24"/>
  <c r="D23"/>
  <c r="C18" l="1"/>
  <c r="E18"/>
  <c r="I19"/>
  <c r="H19"/>
  <c r="G20"/>
  <c r="F23"/>
  <c r="B25"/>
  <c r="D24"/>
  <c r="C19" l="1"/>
  <c r="E19"/>
  <c r="I20"/>
  <c r="H20"/>
  <c r="G21"/>
  <c r="F24"/>
  <c r="B26"/>
  <c r="F25"/>
  <c r="D25"/>
  <c r="C20" l="1"/>
  <c r="E20"/>
  <c r="I21"/>
  <c r="G22"/>
  <c r="H21"/>
  <c r="B27"/>
  <c r="D26"/>
  <c r="C21" l="1"/>
  <c r="E21"/>
  <c r="I22"/>
  <c r="H22"/>
  <c r="G23"/>
  <c r="F26"/>
  <c r="B28"/>
  <c r="D27"/>
  <c r="C22" l="1"/>
  <c r="E22"/>
  <c r="I23"/>
  <c r="H23"/>
  <c r="G24"/>
  <c r="F27"/>
  <c r="B29"/>
  <c r="F28"/>
  <c r="D28"/>
  <c r="C23" l="1"/>
  <c r="E23"/>
  <c r="I24"/>
  <c r="G25"/>
  <c r="H24"/>
  <c r="B30"/>
  <c r="D29"/>
  <c r="C24" l="1"/>
  <c r="E24"/>
  <c r="I25"/>
  <c r="H25"/>
  <c r="G26"/>
  <c r="F29"/>
  <c r="B31"/>
  <c r="D30"/>
  <c r="C25" l="1"/>
  <c r="E25"/>
  <c r="I26"/>
  <c r="H26"/>
  <c r="G27"/>
  <c r="F30"/>
  <c r="B32"/>
  <c r="D31"/>
  <c r="C26" l="1"/>
  <c r="E26"/>
  <c r="F31"/>
  <c r="I27"/>
  <c r="G28"/>
  <c r="H27"/>
  <c r="B33"/>
  <c r="F32"/>
  <c r="D32"/>
  <c r="C27" l="1"/>
  <c r="E27"/>
  <c r="I28"/>
  <c r="H28"/>
  <c r="G29"/>
  <c r="B34"/>
  <c r="D33"/>
  <c r="C28" l="1"/>
  <c r="E28"/>
  <c r="I29"/>
  <c r="H29"/>
  <c r="G30"/>
  <c r="F33"/>
  <c r="B35"/>
  <c r="D34"/>
  <c r="C29" l="1"/>
  <c r="E29"/>
  <c r="I30"/>
  <c r="H30"/>
  <c r="G31"/>
  <c r="F34"/>
  <c r="B36"/>
  <c r="D35"/>
  <c r="C30" l="1"/>
  <c r="E30"/>
  <c r="F35"/>
  <c r="I31"/>
  <c r="G32"/>
  <c r="H31"/>
  <c r="B37"/>
  <c r="D36"/>
  <c r="C31" l="1"/>
  <c r="E31"/>
  <c r="F36"/>
  <c r="I32"/>
  <c r="H32"/>
  <c r="G33"/>
  <c r="B38"/>
  <c r="F37"/>
  <c r="D37"/>
  <c r="C32" l="1"/>
  <c r="E32"/>
  <c r="I33"/>
  <c r="H33"/>
  <c r="G34"/>
  <c r="B39"/>
  <c r="D38"/>
  <c r="C33" l="1"/>
  <c r="E33"/>
  <c r="F38"/>
  <c r="I34"/>
  <c r="H34"/>
  <c r="G35"/>
  <c r="B40"/>
  <c r="D39"/>
  <c r="C34" l="1"/>
  <c r="E34"/>
  <c r="I35"/>
  <c r="H35"/>
  <c r="G36"/>
  <c r="F39"/>
  <c r="B41"/>
  <c r="D40"/>
  <c r="C35" l="1"/>
  <c r="E35"/>
  <c r="F40"/>
  <c r="I36"/>
  <c r="G37"/>
  <c r="H36"/>
  <c r="B42"/>
  <c r="D41"/>
  <c r="C36" l="1"/>
  <c r="E36"/>
  <c r="F41"/>
  <c r="I37"/>
  <c r="H37"/>
  <c r="G38"/>
  <c r="B43"/>
  <c r="D42"/>
  <c r="C37" l="1"/>
  <c r="E37"/>
  <c r="F42"/>
  <c r="I38"/>
  <c r="H38"/>
  <c r="G39"/>
  <c r="B44"/>
  <c r="D43"/>
  <c r="C38" l="1"/>
  <c r="E38"/>
  <c r="I39"/>
  <c r="H39"/>
  <c r="G40"/>
  <c r="F43"/>
  <c r="B45"/>
  <c r="D44"/>
  <c r="C39" l="1"/>
  <c r="E39"/>
  <c r="F44"/>
  <c r="I40"/>
  <c r="H40"/>
  <c r="G41"/>
  <c r="B46"/>
  <c r="D45"/>
  <c r="C40" l="1"/>
  <c r="E40"/>
  <c r="F45"/>
  <c r="I41"/>
  <c r="H41"/>
  <c r="G42"/>
  <c r="B47"/>
  <c r="D46"/>
  <c r="C41" l="1"/>
  <c r="E41"/>
  <c r="F46"/>
  <c r="I42"/>
  <c r="H42"/>
  <c r="G43"/>
  <c r="B48"/>
  <c r="D47"/>
  <c r="C42" l="1"/>
  <c r="E42"/>
  <c r="F47"/>
  <c r="I43"/>
  <c r="H43"/>
  <c r="G44"/>
  <c r="B49"/>
  <c r="D48"/>
  <c r="F48" s="1"/>
  <c r="C43" l="1"/>
  <c r="E43"/>
  <c r="I44"/>
  <c r="H44"/>
  <c r="G45"/>
  <c r="B50"/>
  <c r="D49"/>
  <c r="C44" l="1"/>
  <c r="E44"/>
  <c r="I45"/>
  <c r="H45"/>
  <c r="G46"/>
  <c r="F49"/>
  <c r="B51"/>
  <c r="D50"/>
  <c r="C45" l="1"/>
  <c r="E45"/>
  <c r="I46"/>
  <c r="H46"/>
  <c r="G47"/>
  <c r="F50"/>
  <c r="B52"/>
  <c r="F51"/>
  <c r="D51"/>
  <c r="C46" l="1"/>
  <c r="E46"/>
  <c r="I47"/>
  <c r="H47"/>
  <c r="G48"/>
  <c r="B53"/>
  <c r="D52"/>
  <c r="C47" l="1"/>
  <c r="E47"/>
  <c r="I48"/>
  <c r="H48"/>
  <c r="G49"/>
  <c r="F52"/>
  <c r="B54"/>
  <c r="D53"/>
  <c r="C48" l="1"/>
  <c r="E48"/>
  <c r="I49"/>
  <c r="H49"/>
  <c r="G50"/>
  <c r="F53"/>
  <c r="B55"/>
  <c r="D54"/>
  <c r="C49" l="1"/>
  <c r="E49"/>
  <c r="I50"/>
  <c r="H50"/>
  <c r="G51"/>
  <c r="F54"/>
  <c r="B56"/>
  <c r="D55"/>
  <c r="C50" l="1"/>
  <c r="E50"/>
  <c r="F55"/>
  <c r="I51"/>
  <c r="H51"/>
  <c r="G52"/>
  <c r="B57"/>
  <c r="D56"/>
  <c r="C51" l="1"/>
  <c r="E51"/>
  <c r="F56"/>
  <c r="I52"/>
  <c r="H52"/>
  <c r="G53"/>
  <c r="B58"/>
  <c r="D57"/>
  <c r="C52" l="1"/>
  <c r="E52"/>
  <c r="F57"/>
  <c r="I53"/>
  <c r="H53"/>
  <c r="G54"/>
  <c r="B59"/>
  <c r="D58"/>
  <c r="C53" l="1"/>
  <c r="E53"/>
  <c r="F58"/>
  <c r="I54"/>
  <c r="H54"/>
  <c r="G55"/>
  <c r="B60"/>
  <c r="D59"/>
  <c r="C54" l="1"/>
  <c r="E54"/>
  <c r="F59"/>
  <c r="I55"/>
  <c r="H55"/>
  <c r="G56"/>
  <c r="B61"/>
  <c r="D60"/>
  <c r="C55" l="1"/>
  <c r="E55"/>
  <c r="F60"/>
  <c r="I56"/>
  <c r="H56"/>
  <c r="G57"/>
  <c r="B62"/>
  <c r="D61"/>
  <c r="C56" l="1"/>
  <c r="E56"/>
  <c r="I57"/>
  <c r="H57"/>
  <c r="G58"/>
  <c r="F61"/>
  <c r="B63"/>
  <c r="D62"/>
  <c r="C57" l="1"/>
  <c r="E57"/>
  <c r="F62"/>
  <c r="I58"/>
  <c r="H58"/>
  <c r="G59"/>
  <c r="B64"/>
  <c r="D63"/>
  <c r="C58" l="1"/>
  <c r="E58"/>
  <c r="I59"/>
  <c r="H59"/>
  <c r="G60"/>
  <c r="F63"/>
  <c r="B65"/>
  <c r="D64"/>
  <c r="C59" l="1"/>
  <c r="E59"/>
  <c r="I60"/>
  <c r="H60"/>
  <c r="G61"/>
  <c r="F64"/>
  <c r="B66"/>
  <c r="D65"/>
  <c r="C60" l="1"/>
  <c r="E60"/>
  <c r="F65"/>
  <c r="I61"/>
  <c r="H61"/>
  <c r="G62"/>
  <c r="B67"/>
  <c r="D66"/>
  <c r="C61" l="1"/>
  <c r="E61"/>
  <c r="F66"/>
  <c r="I62"/>
  <c r="H62"/>
  <c r="G63"/>
  <c r="B68"/>
  <c r="D67"/>
  <c r="C62" l="1"/>
  <c r="E62"/>
  <c r="F67"/>
  <c r="I63"/>
  <c r="H63"/>
  <c r="G64"/>
  <c r="B69"/>
  <c r="D68"/>
  <c r="C63" l="1"/>
  <c r="E63"/>
  <c r="F68"/>
  <c r="I64"/>
  <c r="H64"/>
  <c r="G65"/>
  <c r="B70"/>
  <c r="F69"/>
  <c r="D69"/>
  <c r="C64" l="1"/>
  <c r="E64"/>
  <c r="I65"/>
  <c r="H65"/>
  <c r="G66"/>
  <c r="B71"/>
  <c r="D70"/>
  <c r="C65" l="1"/>
  <c r="E65"/>
  <c r="F70"/>
  <c r="I66"/>
  <c r="H66"/>
  <c r="G67"/>
  <c r="B72"/>
  <c r="D71"/>
  <c r="C66" l="1"/>
  <c r="E66"/>
  <c r="I67"/>
  <c r="H67"/>
  <c r="G68"/>
  <c r="F71"/>
  <c r="B73"/>
  <c r="D72"/>
  <c r="C67" l="1"/>
  <c r="E67"/>
  <c r="I68"/>
  <c r="G69"/>
  <c r="H68"/>
  <c r="F72"/>
  <c r="B74"/>
  <c r="F73"/>
  <c r="D73"/>
  <c r="C68" l="1"/>
  <c r="E68"/>
  <c r="I69"/>
  <c r="H69"/>
  <c r="G70"/>
  <c r="B75"/>
  <c r="D74"/>
  <c r="C69" l="1"/>
  <c r="E69"/>
  <c r="I70"/>
  <c r="H70"/>
  <c r="G71"/>
  <c r="F74"/>
  <c r="B76"/>
  <c r="D75"/>
  <c r="C70" l="1"/>
  <c r="E70"/>
  <c r="I71"/>
  <c r="H71"/>
  <c r="G72"/>
  <c r="F75"/>
  <c r="B77"/>
  <c r="D76"/>
  <c r="C71" l="1"/>
  <c r="E71"/>
  <c r="F76"/>
  <c r="I72"/>
  <c r="G73"/>
  <c r="H72"/>
  <c r="B78"/>
  <c r="D77"/>
  <c r="C72" l="1"/>
  <c r="E72"/>
  <c r="F77"/>
  <c r="I73"/>
  <c r="H73"/>
  <c r="G74"/>
  <c r="B79"/>
  <c r="D78"/>
  <c r="C73" l="1"/>
  <c r="E73"/>
  <c r="F78"/>
  <c r="I74"/>
  <c r="H74"/>
  <c r="G75"/>
  <c r="B80"/>
  <c r="D79"/>
  <c r="C74" l="1"/>
  <c r="E74"/>
  <c r="I75"/>
  <c r="H75"/>
  <c r="G76"/>
  <c r="F79"/>
  <c r="B81"/>
  <c r="F80"/>
  <c r="D80"/>
  <c r="C75" l="1"/>
  <c r="E75"/>
  <c r="I76"/>
  <c r="H76"/>
  <c r="G77"/>
  <c r="B82"/>
  <c r="D81"/>
  <c r="C76" l="1"/>
  <c r="E76"/>
  <c r="F81"/>
  <c r="I77"/>
  <c r="H77"/>
  <c r="G78"/>
  <c r="B83"/>
  <c r="D82"/>
  <c r="C77" l="1"/>
  <c r="E77"/>
  <c r="I78"/>
  <c r="H78"/>
  <c r="G79"/>
  <c r="F82"/>
  <c r="B84"/>
  <c r="D83"/>
  <c r="C78" l="1"/>
  <c r="E78"/>
  <c r="F83"/>
  <c r="I79"/>
  <c r="G80"/>
  <c r="H79"/>
  <c r="D84"/>
  <c r="B85"/>
  <c r="C79" l="1"/>
  <c r="E79"/>
  <c r="I80"/>
  <c r="H80"/>
  <c r="G81"/>
  <c r="F84"/>
  <c r="D85"/>
  <c r="B86"/>
  <c r="C80" l="1"/>
  <c r="E80"/>
  <c r="F85"/>
  <c r="I81"/>
  <c r="H81"/>
  <c r="G82"/>
  <c r="D86"/>
  <c r="B87"/>
  <c r="C81" l="1"/>
  <c r="E81"/>
  <c r="I82"/>
  <c r="H82"/>
  <c r="G83"/>
  <c r="F86"/>
  <c r="D87"/>
  <c r="B88"/>
  <c r="C82" l="1"/>
  <c r="E82"/>
  <c r="I83"/>
  <c r="H83"/>
  <c r="G84"/>
  <c r="F87"/>
  <c r="D88"/>
  <c r="B89"/>
  <c r="C83" l="1"/>
  <c r="E83"/>
  <c r="F88"/>
  <c r="I84"/>
  <c r="H84"/>
  <c r="G85"/>
  <c r="D89"/>
  <c r="B90"/>
  <c r="C84" l="1"/>
  <c r="E84"/>
  <c r="F89"/>
  <c r="I85"/>
  <c r="H85"/>
  <c r="G86"/>
  <c r="D90"/>
  <c r="B91"/>
  <c r="C85" l="1"/>
  <c r="E85"/>
  <c r="F90"/>
  <c r="I86"/>
  <c r="H86"/>
  <c r="G87"/>
  <c r="D91"/>
  <c r="B92"/>
  <c r="C86" l="1"/>
  <c r="E86"/>
  <c r="F91"/>
  <c r="I87"/>
  <c r="H87"/>
  <c r="G88"/>
  <c r="D92"/>
  <c r="B93"/>
  <c r="C87" l="1"/>
  <c r="E87"/>
  <c r="F92"/>
  <c r="I88"/>
  <c r="H88"/>
  <c r="G89"/>
  <c r="D93"/>
  <c r="B94"/>
  <c r="C88" l="1"/>
  <c r="E88"/>
  <c r="F93"/>
  <c r="I89"/>
  <c r="H89"/>
  <c r="G90"/>
  <c r="D94"/>
  <c r="B95"/>
  <c r="C89" l="1"/>
  <c r="E89"/>
  <c r="F94"/>
  <c r="I90"/>
  <c r="H90"/>
  <c r="G91"/>
  <c r="D95"/>
  <c r="B96"/>
  <c r="C90" l="1"/>
  <c r="E90"/>
  <c r="I91"/>
  <c r="H91"/>
  <c r="G92"/>
  <c r="F95"/>
  <c r="D96"/>
  <c r="B97"/>
  <c r="C91" l="1"/>
  <c r="E91"/>
  <c r="I92"/>
  <c r="H92"/>
  <c r="G93"/>
  <c r="F96"/>
  <c r="B98"/>
  <c r="D97"/>
  <c r="C92" l="1"/>
  <c r="E92"/>
  <c r="I93"/>
  <c r="H93"/>
  <c r="G94"/>
  <c r="F97"/>
  <c r="D98"/>
  <c r="B99"/>
  <c r="C93" l="1"/>
  <c r="E93"/>
  <c r="I94"/>
  <c r="H94"/>
  <c r="G95"/>
  <c r="F98"/>
  <c r="D99"/>
  <c r="B100"/>
  <c r="C94" l="1"/>
  <c r="E94"/>
  <c r="I95"/>
  <c r="H95"/>
  <c r="G96"/>
  <c r="F99"/>
  <c r="D100"/>
  <c r="B101"/>
  <c r="C95" l="1"/>
  <c r="E95"/>
  <c r="I96"/>
  <c r="H96"/>
  <c r="G97"/>
  <c r="F100"/>
  <c r="D101"/>
  <c r="B102"/>
  <c r="C96" l="1"/>
  <c r="E96"/>
  <c r="I97"/>
  <c r="H97"/>
  <c r="G98"/>
  <c r="F101"/>
  <c r="D102"/>
  <c r="B103"/>
  <c r="C97" l="1"/>
  <c r="E97"/>
  <c r="I98"/>
  <c r="H98"/>
  <c r="G99"/>
  <c r="F102"/>
  <c r="D103"/>
  <c r="B104"/>
  <c r="C98" l="1"/>
  <c r="E98"/>
  <c r="I99"/>
  <c r="H99"/>
  <c r="G100"/>
  <c r="F103"/>
  <c r="D104"/>
  <c r="B105"/>
  <c r="C99" l="1"/>
  <c r="E99"/>
  <c r="F104"/>
  <c r="I100"/>
  <c r="H100"/>
  <c r="G101"/>
  <c r="D105"/>
  <c r="B106"/>
  <c r="C100" l="1"/>
  <c r="E100"/>
  <c r="I101"/>
  <c r="H101"/>
  <c r="G102"/>
  <c r="F105"/>
  <c r="D106"/>
  <c r="B107"/>
  <c r="C101" l="1"/>
  <c r="E101"/>
  <c r="I102"/>
  <c r="H102"/>
  <c r="G103"/>
  <c r="F106"/>
  <c r="D107"/>
  <c r="B108"/>
  <c r="C102" l="1"/>
  <c r="E102"/>
  <c r="I103"/>
  <c r="H103"/>
  <c r="G104"/>
  <c r="F107"/>
  <c r="D108"/>
  <c r="B109"/>
  <c r="C103" l="1"/>
  <c r="E103"/>
  <c r="F108"/>
  <c r="I104"/>
  <c r="H104"/>
  <c r="G105"/>
  <c r="D109"/>
  <c r="B110"/>
  <c r="C104" l="1"/>
  <c r="E104"/>
  <c r="I105"/>
  <c r="H105"/>
  <c r="G106"/>
  <c r="F109"/>
  <c r="D110"/>
  <c r="B111"/>
  <c r="C105" l="1"/>
  <c r="E105"/>
  <c r="I106"/>
  <c r="H106"/>
  <c r="G107"/>
  <c r="F110"/>
  <c r="D111"/>
  <c r="B112"/>
  <c r="C106" l="1"/>
  <c r="E106"/>
  <c r="F111"/>
  <c r="I107"/>
  <c r="H107"/>
  <c r="G108"/>
  <c r="D112"/>
  <c r="B113"/>
  <c r="C107" l="1"/>
  <c r="E107"/>
  <c r="F112"/>
  <c r="I108"/>
  <c r="H108"/>
  <c r="G109"/>
  <c r="D113"/>
  <c r="B114"/>
  <c r="C108" l="1"/>
  <c r="E108"/>
  <c r="F113"/>
  <c r="I109"/>
  <c r="H109"/>
  <c r="G110"/>
  <c r="B115"/>
  <c r="D114"/>
  <c r="C109" l="1"/>
  <c r="E109"/>
  <c r="F114"/>
  <c r="I110"/>
  <c r="H110"/>
  <c r="G111"/>
  <c r="D115"/>
  <c r="B116"/>
  <c r="C110" l="1"/>
  <c r="E110"/>
  <c r="F115"/>
  <c r="I111"/>
  <c r="H111"/>
  <c r="G112"/>
  <c r="D116"/>
  <c r="B117"/>
  <c r="C111" l="1"/>
  <c r="E111"/>
  <c r="F116"/>
  <c r="I112"/>
  <c r="H112"/>
  <c r="G113"/>
  <c r="D117"/>
  <c r="B118"/>
  <c r="C112" l="1"/>
  <c r="E112"/>
  <c r="F117"/>
  <c r="I113"/>
  <c r="H113"/>
  <c r="G114"/>
  <c r="D118"/>
  <c r="B119"/>
  <c r="C113" l="1"/>
  <c r="E113"/>
  <c r="F118"/>
  <c r="I114"/>
  <c r="H114"/>
  <c r="G115"/>
  <c r="D119"/>
  <c r="B120"/>
  <c r="C114" l="1"/>
  <c r="E114"/>
  <c r="I115"/>
  <c r="H115"/>
  <c r="G116"/>
  <c r="F119"/>
  <c r="D120"/>
  <c r="B121"/>
  <c r="C115" l="1"/>
  <c r="E115"/>
  <c r="F120"/>
  <c r="I116"/>
  <c r="H116"/>
  <c r="G117"/>
  <c r="D121"/>
  <c r="C116" l="1"/>
  <c r="E116"/>
  <c r="F121"/>
  <c r="I117"/>
  <c r="H117"/>
  <c r="G118"/>
  <c r="C117" l="1"/>
  <c r="E117"/>
  <c r="I118"/>
  <c r="H118"/>
  <c r="G119"/>
  <c r="C118" l="1"/>
  <c r="E118"/>
  <c r="I119"/>
  <c r="H119"/>
  <c r="G120"/>
  <c r="C119" l="1"/>
  <c r="E119"/>
  <c r="I120"/>
  <c r="H120"/>
  <c r="G121"/>
  <c r="C120" l="1"/>
  <c r="E120"/>
  <c r="I121"/>
  <c r="H121"/>
  <c r="C121" l="1"/>
  <c r="E121"/>
</calcChain>
</file>

<file path=xl/sharedStrings.xml><?xml version="1.0" encoding="utf-8"?>
<sst xmlns="http://schemas.openxmlformats.org/spreadsheetml/2006/main" count="30" uniqueCount="22">
  <si>
    <t>time</t>
  </si>
  <si>
    <t>StartVal</t>
  </si>
  <si>
    <t>RateConst</t>
  </si>
  <si>
    <t>Limit</t>
  </si>
  <si>
    <t>Doubling</t>
  </si>
  <si>
    <t>Time of Resp</t>
  </si>
  <si>
    <t>Cap</t>
  </si>
  <si>
    <t>Growth at a constant rate until proportioned to the distance from a natural limit</t>
  </si>
  <si>
    <t>P. Henshaw 7/3/09  www.synapse9.com</t>
  </si>
  <si>
    <t>Natural Growth</t>
  </si>
  <si>
    <t>Operating Needs</t>
  </si>
  <si>
    <t>Needs</t>
  </si>
  <si>
    <t>Profits</t>
  </si>
  <si>
    <t>Growth managed by finance, compounding half the profit</t>
  </si>
  <si>
    <t>Reinv. %</t>
  </si>
  <si>
    <t>Needs Met</t>
  </si>
  <si>
    <t>Cushion</t>
  </si>
  <si>
    <t>Operating Cushion</t>
  </si>
  <si>
    <t>Needs Not Met</t>
  </si>
  <si>
    <t>Cushion Lost</t>
  </si>
  <si>
    <t>Net Growth</t>
  </si>
  <si>
    <t>Finance Claims</t>
  </si>
</sst>
</file>

<file path=xl/styles.xml><?xml version="1.0" encoding="utf-8"?>
<styleSheet xmlns="http://schemas.openxmlformats.org/spreadsheetml/2006/main">
  <fonts count="3">
    <font>
      <sz val="11"/>
      <color theme="1"/>
      <name val="Calibri"/>
      <family val="2"/>
      <scheme val="minor"/>
    </font>
    <font>
      <sz val="16"/>
      <color theme="1"/>
      <name val="Calibri"/>
      <family val="2"/>
      <scheme val="minor"/>
    </font>
    <font>
      <sz val="14"/>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2" fillId="0" borderId="0" xfId="0" applyFont="1"/>
    <xf numFmtId="0" fontId="0" fillId="0" borderId="0" xfId="0" applyAlignment="1">
      <alignment wrapText="1"/>
    </xf>
    <xf numFmtId="0" fontId="2" fillId="0" borderId="0" xfId="0" applyFont="1" applyAlignment="1">
      <alignment wrapText="1"/>
    </xf>
    <xf numFmtId="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baseline="0"/>
              <a:t>Non-linear differences in changing - Early or Late</a:t>
            </a:r>
            <a:endParaRPr lang="en-US"/>
          </a:p>
        </c:rich>
      </c:tx>
      <c:layout>
        <c:manualLayout>
          <c:xMode val="edge"/>
          <c:yMode val="edge"/>
          <c:x val="0.11101513409724884"/>
          <c:y val="1.2828736369467618E-2"/>
        </c:manualLayout>
      </c:layout>
    </c:title>
    <c:plotArea>
      <c:layout>
        <c:manualLayout>
          <c:layoutTarget val="inner"/>
          <c:xMode val="edge"/>
          <c:yMode val="edge"/>
          <c:x val="0.11014310024433759"/>
          <c:y val="8.2321863534879122E-2"/>
          <c:w val="0.72723601857460163"/>
          <c:h val="0.67068684246412935"/>
        </c:manualLayout>
      </c:layout>
      <c:lineChart>
        <c:grouping val="standard"/>
        <c:ser>
          <c:idx val="0"/>
          <c:order val="0"/>
          <c:marker>
            <c:symbol val="none"/>
          </c:marker>
          <c:cat>
            <c:numRef>
              <c:f>DelayResponse!$A$9:$A$84</c:f>
              <c:numCache>
                <c:formatCode>General</c:formatCode>
                <c:ptCount val="7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numCache>
            </c:numRef>
          </c:cat>
          <c:val>
            <c:numRef>
              <c:f>DelayResponse!$B$9:$B$83</c:f>
              <c:numCache>
                <c:formatCode>General</c:formatCode>
                <c:ptCount val="75"/>
                <c:pt idx="0">
                  <c:v>1</c:v>
                </c:pt>
                <c:pt idx="1">
                  <c:v>1.08</c:v>
                </c:pt>
                <c:pt idx="2">
                  <c:v>1.1664000000000001</c:v>
                </c:pt>
                <c:pt idx="3">
                  <c:v>1.2597120000000002</c:v>
                </c:pt>
                <c:pt idx="4">
                  <c:v>1.3562572951388163</c:v>
                </c:pt>
                <c:pt idx="5">
                  <c:v>1.4598527218149422</c:v>
                </c:pt>
                <c:pt idx="6">
                  <c:v>1.5709578196417631</c:v>
                </c:pt>
                <c:pt idx="7">
                  <c:v>1.6900533559568545</c:v>
                </c:pt>
                <c:pt idx="8">
                  <c:v>1.8176408768441199</c:v>
                </c:pt>
                <c:pt idx="9">
                  <c:v>1.9542419647058507</c:v>
                </c:pt>
                <c:pt idx="10">
                  <c:v>2.1003971574646725</c:v>
                </c:pt>
                <c:pt idx="11">
                  <c:v>2.256664481477618</c:v>
                </c:pt>
                <c:pt idx="12">
                  <c:v>2.4236175477772601</c:v>
                </c:pt>
                <c:pt idx="13">
                  <c:v>2.601843159551724</c:v>
                </c:pt>
                <c:pt idx="14">
                  <c:v>2.7919383781107787</c:v>
                </c:pt>
                <c:pt idx="15">
                  <c:v>2.9945069952738601</c:v>
                </c:pt>
                <c:pt idx="16">
                  <c:v>3.2101553625097843</c:v>
                </c:pt>
                <c:pt idx="17">
                  <c:v>3.4394875316400326</c:v>
                </c:pt>
                <c:pt idx="18">
                  <c:v>3.6830996688904158</c:v>
                </c:pt>
                <c:pt idx="19">
                  <c:v>3.9415737139457008</c:v>
                </c:pt>
                <c:pt idx="20">
                  <c:v>4.2154702688147765</c:v>
                </c:pt>
                <c:pt idx="21">
                  <c:v>4.5053207180872619</c:v>
                </c:pt>
                <c:pt idx="22">
                  <c:v>4.8116186028067061</c:v>
                </c:pt>
                <c:pt idx="23">
                  <c:v>5.134810294820908</c:v>
                </c:pt>
                <c:pt idx="24">
                  <c:v>5.4752850470364507</c:v>
                </c:pt>
                <c:pt idx="25">
                  <c:v>5.8333645272092314</c:v>
                </c:pt>
                <c:pt idx="26">
                  <c:v>6.2092919781664957</c:v>
                </c:pt>
                <c:pt idx="27">
                  <c:v>6.6032211847661539</c:v>
                </c:pt>
                <c:pt idx="28">
                  <c:v>7.0152054661742609</c:v>
                </c:pt>
                <c:pt idx="29">
                  <c:v>7.4451869495144916</c:v>
                </c:pt>
                <c:pt idx="30">
                  <c:v>7.8929864155737288</c:v>
                </c:pt>
                <c:pt idx="31">
                  <c:v>8.3582940366691432</c:v>
                </c:pt>
                <c:pt idx="32">
                  <c:v>8.8406613483935566</c:v>
                </c:pt>
                <c:pt idx="33">
                  <c:v>9.3394948080597615</c:v>
                </c:pt>
                <c:pt idx="34">
                  <c:v>9.8540512906518085</c:v>
                </c:pt>
                <c:pt idx="35">
                  <c:v>10.383435855667161</c:v>
                </c:pt>
                <c:pt idx="36">
                  <c:v>10.926602083670522</c:v>
                </c:pt>
                <c:pt idx="37">
                  <c:v>11.482355228777836</c:v>
                </c:pt>
                <c:pt idx="38">
                  <c:v>12.049358362813818</c:v>
                </c:pt>
                <c:pt idx="39">
                  <c:v>12.62614159995756</c:v>
                </c:pt>
                <c:pt idx="40">
                  <c:v>13.211114390081688</c:v>
                </c:pt>
                <c:pt idx="41">
                  <c:v>13.802580758814026</c:v>
                </c:pt>
                <c:pt idx="42">
                  <c:v>14.398757257909592</c:v>
                </c:pt>
                <c:pt idx="43">
                  <c:v>14.997793277016482</c:v>
                </c:pt>
                <c:pt idx="44">
                  <c:v>15.597793264030813</c:v>
                </c:pt>
                <c:pt idx="45">
                  <c:v>16.196840312600091</c:v>
                </c:pt>
                <c:pt idx="46">
                  <c:v>16.793020507976451</c:v>
                </c:pt>
                <c:pt idx="47">
                  <c:v>17.38444738119772</c:v>
                </c:pt>
                <c:pt idx="48">
                  <c:v>17.969285809694519</c:v>
                </c:pt>
                <c:pt idx="49">
                  <c:v>18.545774721108778</c:v>
                </c:pt>
                <c:pt idx="50">
                  <c:v>19.112248005447835</c:v>
                </c:pt>
                <c:pt idx="51">
                  <c:v>19.667153115692344</c:v>
                </c:pt>
                <c:pt idx="52">
                  <c:v>20.209066933811499</c:v>
                </c:pt>
                <c:pt idx="53">
                  <c:v>20.736708591622357</c:v>
                </c:pt>
                <c:pt idx="54">
                  <c:v>21.248949057048506</c:v>
                </c:pt>
                <c:pt idx="55">
                  <c:v>21.744817418868276</c:v>
                </c:pt>
                <c:pt idx="56">
                  <c:v>22.223503920164628</c:v>
                </c:pt>
                <c:pt idx="57">
                  <c:v>22.684359896472273</c:v>
                </c:pt>
                <c:pt idx="58">
                  <c:v>23.126894864422908</c:v>
                </c:pt>
                <c:pt idx="59">
                  <c:v>23.550771077389889</c:v>
                </c:pt>
                <c:pt idx="60">
                  <c:v>23.955795914675416</c:v>
                </c:pt>
                <c:pt idx="61">
                  <c:v>24.341912500101238</c:v>
                </c:pt>
                <c:pt idx="62">
                  <c:v>24.709188955675774</c:v>
                </c:pt>
                <c:pt idx="63">
                  <c:v>25.057806688537063</c:v>
                </c:pt>
                <c:pt idx="64">
                  <c:v>25.388048087513113</c:v>
                </c:pt>
                <c:pt idx="65">
                  <c:v>25.700283972663819</c:v>
                </c:pt>
                <c:pt idx="66">
                  <c:v>25.994961100408759</c:v>
                </c:pt>
                <c:pt idx="67">
                  <c:v>26.272589981476752</c:v>
                </c:pt>
                <c:pt idx="68">
                  <c:v>26.533733221768781</c:v>
                </c:pt>
                <c:pt idx="69">
                  <c:v>26.778994549686292</c:v>
                </c:pt>
                <c:pt idx="70">
                  <c:v>27.00900864941552</c:v>
                </c:pt>
                <c:pt idx="71">
                  <c:v>27.224431879437557</c:v>
                </c:pt>
                <c:pt idx="72">
                  <c:v>27.425933920037533</c:v>
                </c:pt>
                <c:pt idx="73">
                  <c:v>27.614190363277164</c:v>
                </c:pt>
                <c:pt idx="74">
                  <c:v>27.789876233887842</c:v>
                </c:pt>
              </c:numCache>
            </c:numRef>
          </c:val>
        </c:ser>
        <c:ser>
          <c:idx val="1"/>
          <c:order val="1"/>
          <c:marker>
            <c:symbol val="none"/>
          </c:marker>
          <c:cat>
            <c:numRef>
              <c:f>DelayResponse!$A$9:$A$84</c:f>
              <c:numCache>
                <c:formatCode>General</c:formatCode>
                <c:ptCount val="7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numCache>
            </c:numRef>
          </c:cat>
          <c:val>
            <c:numRef>
              <c:f>DelayResponse!$C$9:$C$83</c:f>
              <c:numCache>
                <c:formatCode>General</c:formatCode>
                <c:ptCount val="75"/>
                <c:pt idx="0">
                  <c:v>1</c:v>
                </c:pt>
                <c:pt idx="1">
                  <c:v>1.08</c:v>
                </c:pt>
                <c:pt idx="2">
                  <c:v>1.1664000000000001</c:v>
                </c:pt>
                <c:pt idx="3">
                  <c:v>1.2597120000000002</c:v>
                </c:pt>
                <c:pt idx="4">
                  <c:v>1.3604889600000003</c:v>
                </c:pt>
                <c:pt idx="5">
                  <c:v>1.4693280768000003</c:v>
                </c:pt>
                <c:pt idx="6">
                  <c:v>1.5868743229440005</c:v>
                </c:pt>
                <c:pt idx="7">
                  <c:v>1.7138242687795207</c:v>
                </c:pt>
                <c:pt idx="8">
                  <c:v>1.8509302102818825</c:v>
                </c:pt>
                <c:pt idx="9">
                  <c:v>1.9990046271044333</c:v>
                </c:pt>
                <c:pt idx="10">
                  <c:v>2.1589249972727882</c:v>
                </c:pt>
                <c:pt idx="11">
                  <c:v>2.3316389970546112</c:v>
                </c:pt>
                <c:pt idx="12">
                  <c:v>2.5181701168189803</c:v>
                </c:pt>
                <c:pt idx="13">
                  <c:v>2.7196237261644991</c:v>
                </c:pt>
                <c:pt idx="14">
                  <c:v>2.9371936242576591</c:v>
                </c:pt>
                <c:pt idx="15">
                  <c:v>3.172169114198272</c:v>
                </c:pt>
                <c:pt idx="16">
                  <c:v>3.425942643334134</c:v>
                </c:pt>
                <c:pt idx="17">
                  <c:v>3.7000180548008648</c:v>
                </c:pt>
                <c:pt idx="18">
                  <c:v>3.9960194991849343</c:v>
                </c:pt>
                <c:pt idx="19">
                  <c:v>4.3157010591197293</c:v>
                </c:pt>
                <c:pt idx="20">
                  <c:v>4.6609571438493083</c:v>
                </c:pt>
                <c:pt idx="21">
                  <c:v>5.033833715357253</c:v>
                </c:pt>
                <c:pt idx="22">
                  <c:v>5.4365404125858339</c:v>
                </c:pt>
                <c:pt idx="23">
                  <c:v>5.8714636455927014</c:v>
                </c:pt>
                <c:pt idx="24">
                  <c:v>6.3411807372401183</c:v>
                </c:pt>
                <c:pt idx="25">
                  <c:v>6.8484751962193284</c:v>
                </c:pt>
                <c:pt idx="26">
                  <c:v>7.3963532119168756</c:v>
                </c:pt>
                <c:pt idx="27">
                  <c:v>7.9880614688702263</c:v>
                </c:pt>
                <c:pt idx="28">
                  <c:v>8.6271063863798449</c:v>
                </c:pt>
                <c:pt idx="29">
                  <c:v>9.3172748972902326</c:v>
                </c:pt>
                <c:pt idx="30">
                  <c:v>10.062656889073452</c:v>
                </c:pt>
                <c:pt idx="31">
                  <c:v>10.597650603753415</c:v>
                </c:pt>
                <c:pt idx="32">
                  <c:v>11.145968789869061</c:v>
                </c:pt>
                <c:pt idx="33">
                  <c:v>11.706359305685959</c:v>
                </c:pt>
                <c:pt idx="34">
                  <c:v>12.277431121623982</c:v>
                </c:pt>
                <c:pt idx="35">
                  <c:v>12.857664771497312</c:v>
                </c:pt>
                <c:pt idx="36">
                  <c:v>13.445425837547223</c:v>
                </c:pt>
                <c:pt idx="37">
                  <c:v>14.038981302009717</c:v>
                </c:pt>
                <c:pt idx="38">
                  <c:v>14.636518483508684</c:v>
                </c:pt>
                <c:pt idx="39">
                  <c:v>15.236166166674469</c:v>
                </c:pt>
                <c:pt idx="40">
                  <c:v>15.836017434785717</c:v>
                </c:pt>
                <c:pt idx="41">
                  <c:v>16.434153634382341</c:v>
                </c:pt>
                <c:pt idx="42">
                  <c:v>17.028668843323644</c:v>
                </c:pt>
                <c:pt idx="43">
                  <c:v>17.617694183921316</c:v>
                </c:pt>
                <c:pt idx="44">
                  <c:v>18.199421323013219</c:v>
                </c:pt>
                <c:pt idx="45">
                  <c:v>18.772124531540815</c:v>
                </c:pt>
                <c:pt idx="46">
                  <c:v>19.334180735590277</c:v>
                </c:pt>
                <c:pt idx="47">
                  <c:v>19.88408707519358</c:v>
                </c:pt>
                <c:pt idx="48">
                  <c:v>20.42047559103872</c:v>
                </c:pt>
                <c:pt idx="49">
                  <c:v>20.942124776017263</c:v>
                </c:pt>
                <c:pt idx="50">
                  <c:v>21.447967851073908</c:v>
                </c:pt>
                <c:pt idx="51">
                  <c:v>21.937097745984623</c:v>
                </c:pt>
                <c:pt idx="52">
                  <c:v>22.408768878951705</c:v>
                </c:pt>
                <c:pt idx="53">
                  <c:v>22.862395928813775</c:v>
                </c:pt>
                <c:pt idx="54">
                  <c:v>23.297549876169967</c:v>
                </c:pt>
                <c:pt idx="55">
                  <c:v>23.713951652309891</c:v>
                </c:pt>
                <c:pt idx="56">
                  <c:v>24.111463776579775</c:v>
                </c:pt>
                <c:pt idx="57">
                  <c:v>24.490080384174643</c:v>
                </c:pt>
                <c:pt idx="58">
                  <c:v>24.849916048979722</c:v>
                </c:pt>
                <c:pt idx="59">
                  <c:v>25.191193792521197</c:v>
                </c:pt>
                <c:pt idx="60">
                  <c:v>25.514232643409937</c:v>
                </c:pt>
                <c:pt idx="61">
                  <c:v>25.81943507519728</c:v>
                </c:pt>
                <c:pt idx="62">
                  <c:v>26.107274607606858</c:v>
                </c:pt>
                <c:pt idx="63">
                  <c:v>26.378283809716752</c:v>
                </c:pt>
                <c:pt idx="64">
                  <c:v>26.633042896504854</c:v>
                </c:pt>
                <c:pt idx="65">
                  <c:v>26.87216906441973</c:v>
                </c:pt>
                <c:pt idx="66">
                  <c:v>27.096306668968623</c:v>
                </c:pt>
                <c:pt idx="67">
                  <c:v>27.306118308889328</c:v>
                </c:pt>
                <c:pt idx="68">
                  <c:v>27.502276848002978</c:v>
                </c:pt>
                <c:pt idx="69">
                  <c:v>27.685458377645347</c:v>
                </c:pt>
                <c:pt idx="70">
                  <c:v>27.856336099642753</c:v>
                </c:pt>
                <c:pt idx="71">
                  <c:v>28.015575091890813</c:v>
                </c:pt>
                <c:pt idx="72">
                  <c:v>28.163827905297083</c:v>
                </c:pt>
                <c:pt idx="73">
                  <c:v>28.301730931643007</c:v>
                </c:pt>
                <c:pt idx="74">
                  <c:v>28.429901476235461</c:v>
                </c:pt>
              </c:numCache>
            </c:numRef>
          </c:val>
        </c:ser>
        <c:ser>
          <c:idx val="2"/>
          <c:order val="2"/>
          <c:marker>
            <c:symbol val="none"/>
          </c:marker>
          <c:cat>
            <c:numRef>
              <c:f>DelayResponse!$A$9:$A$84</c:f>
              <c:numCache>
                <c:formatCode>General</c:formatCode>
                <c:ptCount val="7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numCache>
            </c:numRef>
          </c:cat>
          <c:val>
            <c:numRef>
              <c:f>DelayResponse!$D$9:$D$83</c:f>
              <c:numCache>
                <c:formatCode>General</c:formatCode>
                <c:ptCount val="75"/>
                <c:pt idx="0">
                  <c:v>1</c:v>
                </c:pt>
                <c:pt idx="1">
                  <c:v>1.08</c:v>
                </c:pt>
                <c:pt idx="2">
                  <c:v>1.1664000000000001</c:v>
                </c:pt>
                <c:pt idx="3">
                  <c:v>1.2597120000000002</c:v>
                </c:pt>
                <c:pt idx="4">
                  <c:v>1.3604889600000003</c:v>
                </c:pt>
                <c:pt idx="5">
                  <c:v>1.4693280768000003</c:v>
                </c:pt>
                <c:pt idx="6">
                  <c:v>1.5868743229440005</c:v>
                </c:pt>
                <c:pt idx="7">
                  <c:v>1.7138242687795207</c:v>
                </c:pt>
                <c:pt idx="8">
                  <c:v>1.8509302102818825</c:v>
                </c:pt>
                <c:pt idx="9">
                  <c:v>1.9990046271044333</c:v>
                </c:pt>
                <c:pt idx="10">
                  <c:v>2.1589249972727882</c:v>
                </c:pt>
                <c:pt idx="11">
                  <c:v>2.3316389970546112</c:v>
                </c:pt>
                <c:pt idx="12">
                  <c:v>2.5181701168189803</c:v>
                </c:pt>
                <c:pt idx="13">
                  <c:v>2.7196237261644991</c:v>
                </c:pt>
                <c:pt idx="14">
                  <c:v>2.9371936242576591</c:v>
                </c:pt>
                <c:pt idx="15">
                  <c:v>3.172169114198272</c:v>
                </c:pt>
                <c:pt idx="16">
                  <c:v>3.425942643334134</c:v>
                </c:pt>
                <c:pt idx="17">
                  <c:v>3.7000180548008648</c:v>
                </c:pt>
                <c:pt idx="18">
                  <c:v>3.9960194991849343</c:v>
                </c:pt>
                <c:pt idx="19">
                  <c:v>4.3157010591197293</c:v>
                </c:pt>
                <c:pt idx="20">
                  <c:v>4.6609571438493083</c:v>
                </c:pt>
                <c:pt idx="21">
                  <c:v>5.033833715357253</c:v>
                </c:pt>
                <c:pt idx="22">
                  <c:v>5.4365404125858339</c:v>
                </c:pt>
                <c:pt idx="23">
                  <c:v>5.8714636455927014</c:v>
                </c:pt>
                <c:pt idx="24">
                  <c:v>6.3411807372401183</c:v>
                </c:pt>
                <c:pt idx="25">
                  <c:v>6.8484751962193284</c:v>
                </c:pt>
                <c:pt idx="26">
                  <c:v>7.3963532119168756</c:v>
                </c:pt>
                <c:pt idx="27">
                  <c:v>7.9880614688702263</c:v>
                </c:pt>
                <c:pt idx="28">
                  <c:v>8.6271063863798449</c:v>
                </c:pt>
                <c:pt idx="29">
                  <c:v>9.3172748972902326</c:v>
                </c:pt>
                <c:pt idx="30">
                  <c:v>10.062656889073452</c:v>
                </c:pt>
                <c:pt idx="31">
                  <c:v>10.867669440199329</c:v>
                </c:pt>
                <c:pt idx="32">
                  <c:v>11.737082995415276</c:v>
                </c:pt>
                <c:pt idx="33">
                  <c:v>12.6760496350485</c:v>
                </c:pt>
                <c:pt idx="34">
                  <c:v>13.690133605852381</c:v>
                </c:pt>
                <c:pt idx="35">
                  <c:v>14.785344294320572</c:v>
                </c:pt>
                <c:pt idx="36">
                  <c:v>15.968171837866219</c:v>
                </c:pt>
                <c:pt idx="37">
                  <c:v>17.245625584895517</c:v>
                </c:pt>
                <c:pt idx="38">
                  <c:v>18.62527563168716</c:v>
                </c:pt>
                <c:pt idx="39">
                  <c:v>20.115297682222135</c:v>
                </c:pt>
                <c:pt idx="40">
                  <c:v>21.724521496799905</c:v>
                </c:pt>
                <c:pt idx="41">
                  <c:v>22.203936991837441</c:v>
                </c:pt>
                <c:pt idx="42">
                  <c:v>22.6655457700178</c:v>
                </c:pt>
                <c:pt idx="43">
                  <c:v>23.108850858145164</c:v>
                </c:pt>
                <c:pt idx="44">
                  <c:v>23.533508292172787</c:v>
                </c:pt>
                <c:pt idx="45">
                  <c:v>23.939319588779238</c:v>
                </c:pt>
                <c:pt idx="46">
                  <c:v>24.326222429551684</c:v>
                </c:pt>
                <c:pt idx="47">
                  <c:v>24.694279963403755</c:v>
                </c:pt>
                <c:pt idx="48">
                  <c:v>25.043669126046815</c:v>
                </c:pt>
                <c:pt idx="49">
                  <c:v>25.374668354010801</c:v>
                </c:pt>
                <c:pt idx="50">
                  <c:v>25.687645038128895</c:v>
                </c:pt>
                <c:pt idx="51">
                  <c:v>25.983043020899451</c:v>
                </c:pt>
                <c:pt idx="52">
                  <c:v>26.261370396902308</c:v>
                </c:pt>
                <c:pt idx="53">
                  <c:v>26.523187828325703</c:v>
                </c:pt>
                <c:pt idx="54">
                  <c:v>26.769097541054045</c:v>
                </c:pt>
                <c:pt idx="55">
                  <c:v>26.99973312257179</c:v>
                </c:pt>
                <c:pt idx="56">
                  <c:v>27.215750202537269</c:v>
                </c:pt>
                <c:pt idx="57">
                  <c:v>27.417818061175165</c:v>
                </c:pt>
                <c:pt idx="58">
                  <c:v>27.606612180107305</c:v>
                </c:pt>
                <c:pt idx="59">
                  <c:v>27.782807725014958</c:v>
                </c:pt>
                <c:pt idx="60">
                  <c:v>27.947073929455755</c:v>
                </c:pt>
                <c:pt idx="61">
                  <c:v>28.100069333896304</c:v>
                </c:pt>
                <c:pt idx="62">
                  <c:v>28.242437823088594</c:v>
                </c:pt>
                <c:pt idx="63">
                  <c:v>28.374805397759612</c:v>
                </c:pt>
                <c:pt idx="64">
                  <c:v>28.497777612618439</c:v>
                </c:pt>
                <c:pt idx="65">
                  <c:v>28.611937611339229</c:v>
                </c:pt>
                <c:pt idx="66">
                  <c:v>28.717844689912582</c:v>
                </c:pt>
                <c:pt idx="67">
                  <c:v>28.816033322081744</c:v>
                </c:pt>
                <c:pt idx="68">
                  <c:v>28.907012584063416</c:v>
                </c:pt>
                <c:pt idx="69">
                  <c:v>28.991265920027956</c:v>
                </c:pt>
                <c:pt idx="70">
                  <c:v>29.069251194574797</c:v>
                </c:pt>
                <c:pt idx="71">
                  <c:v>29.141400983438675</c:v>
                </c:pt>
                <c:pt idx="72">
                  <c:v>29.208123058706938</c:v>
                </c:pt>
                <c:pt idx="73">
                  <c:v>29.26980102976998</c:v>
                </c:pt>
                <c:pt idx="74">
                  <c:v>29.326795105958713</c:v>
                </c:pt>
              </c:numCache>
            </c:numRef>
          </c:val>
        </c:ser>
        <c:ser>
          <c:idx val="3"/>
          <c:order val="3"/>
          <c:marker>
            <c:symbol val="none"/>
          </c:marker>
          <c:cat>
            <c:numRef>
              <c:f>DelayResponse!$A$9:$A$84</c:f>
              <c:numCache>
                <c:formatCode>General</c:formatCode>
                <c:ptCount val="7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numCache>
            </c:numRef>
          </c:cat>
          <c:val>
            <c:numRef>
              <c:f>DelayResponse!$E$9:$E$83</c:f>
              <c:numCache>
                <c:formatCode>General</c:formatCode>
                <c:ptCount val="75"/>
                <c:pt idx="0">
                  <c:v>1</c:v>
                </c:pt>
                <c:pt idx="1">
                  <c:v>1.08</c:v>
                </c:pt>
                <c:pt idx="2">
                  <c:v>1.1664000000000001</c:v>
                </c:pt>
                <c:pt idx="3">
                  <c:v>1.2597120000000002</c:v>
                </c:pt>
                <c:pt idx="4">
                  <c:v>1.3604889600000003</c:v>
                </c:pt>
                <c:pt idx="5">
                  <c:v>1.4693280768000003</c:v>
                </c:pt>
                <c:pt idx="6">
                  <c:v>1.5868743229440005</c:v>
                </c:pt>
                <c:pt idx="7">
                  <c:v>1.7138242687795207</c:v>
                </c:pt>
                <c:pt idx="8">
                  <c:v>1.8509302102818825</c:v>
                </c:pt>
                <c:pt idx="9">
                  <c:v>1.9990046271044333</c:v>
                </c:pt>
                <c:pt idx="10">
                  <c:v>2.1589249972727882</c:v>
                </c:pt>
                <c:pt idx="11">
                  <c:v>2.3316389970546112</c:v>
                </c:pt>
                <c:pt idx="12">
                  <c:v>2.5181701168189803</c:v>
                </c:pt>
                <c:pt idx="13">
                  <c:v>2.7196237261644991</c:v>
                </c:pt>
                <c:pt idx="14">
                  <c:v>2.9371936242576591</c:v>
                </c:pt>
                <c:pt idx="15">
                  <c:v>3.172169114198272</c:v>
                </c:pt>
                <c:pt idx="16">
                  <c:v>3.425942643334134</c:v>
                </c:pt>
                <c:pt idx="17">
                  <c:v>3.7000180548008648</c:v>
                </c:pt>
                <c:pt idx="18">
                  <c:v>3.9960194991849343</c:v>
                </c:pt>
                <c:pt idx="19">
                  <c:v>4.3157010591197293</c:v>
                </c:pt>
                <c:pt idx="20">
                  <c:v>4.6609571438493083</c:v>
                </c:pt>
                <c:pt idx="21">
                  <c:v>5.033833715357253</c:v>
                </c:pt>
                <c:pt idx="22">
                  <c:v>5.4365404125858339</c:v>
                </c:pt>
                <c:pt idx="23">
                  <c:v>5.8714636455927014</c:v>
                </c:pt>
                <c:pt idx="24">
                  <c:v>6.3411807372401183</c:v>
                </c:pt>
                <c:pt idx="25">
                  <c:v>6.8484751962193284</c:v>
                </c:pt>
                <c:pt idx="26">
                  <c:v>7.3963532119168756</c:v>
                </c:pt>
                <c:pt idx="27">
                  <c:v>7.9880614688702263</c:v>
                </c:pt>
                <c:pt idx="28">
                  <c:v>8.6271063863798449</c:v>
                </c:pt>
                <c:pt idx="29">
                  <c:v>9.3172748972902326</c:v>
                </c:pt>
                <c:pt idx="30">
                  <c:v>10.062656889073452</c:v>
                </c:pt>
                <c:pt idx="31">
                  <c:v>10.867669440199329</c:v>
                </c:pt>
                <c:pt idx="32">
                  <c:v>11.737082995415276</c:v>
                </c:pt>
                <c:pt idx="33">
                  <c:v>12.6760496350485</c:v>
                </c:pt>
                <c:pt idx="34">
                  <c:v>13.690133605852381</c:v>
                </c:pt>
                <c:pt idx="35">
                  <c:v>14.785344294320572</c:v>
                </c:pt>
                <c:pt idx="36">
                  <c:v>15.968171837866219</c:v>
                </c:pt>
                <c:pt idx="37">
                  <c:v>17.245625584895517</c:v>
                </c:pt>
                <c:pt idx="38">
                  <c:v>18.62527563168716</c:v>
                </c:pt>
                <c:pt idx="39">
                  <c:v>20.115297682222135</c:v>
                </c:pt>
                <c:pt idx="40">
                  <c:v>21.724521496799905</c:v>
                </c:pt>
                <c:pt idx="41">
                  <c:v>23.462483216543898</c:v>
                </c:pt>
                <c:pt idx="42">
                  <c:v>25.339481873867413</c:v>
                </c:pt>
                <c:pt idx="43">
                  <c:v>27.366640423776808</c:v>
                </c:pt>
                <c:pt idx="44">
                  <c:v>29.555971657678953</c:v>
                </c:pt>
                <c:pt idx="45">
                  <c:v>31.920449390293271</c:v>
                </c:pt>
                <c:pt idx="46">
                  <c:v>34.474085341516734</c:v>
                </c:pt>
                <c:pt idx="47">
                  <c:v>37.232012168838075</c:v>
                </c:pt>
                <c:pt idx="48">
                  <c:v>40.210573142345126</c:v>
                </c:pt>
                <c:pt idx="49">
                  <c:v>43.427418993732736</c:v>
                </c:pt>
                <c:pt idx="50">
                  <c:v>46.901612513231356</c:v>
                </c:pt>
                <c:pt idx="51">
                  <c:v>44.787711497379732</c:v>
                </c:pt>
                <c:pt idx="52">
                  <c:v>43.021557480710058</c:v>
                </c:pt>
                <c:pt idx="53">
                  <c:v>41.527670324324092</c:v>
                </c:pt>
                <c:pt idx="54">
                  <c:v>40.25109087676136</c:v>
                </c:pt>
                <c:pt idx="55">
                  <c:v>39.150777302184132</c:v>
                </c:pt>
                <c:pt idx="56">
                  <c:v>38.195417184051621</c:v>
                </c:pt>
                <c:pt idx="57">
                  <c:v>37.360677508472428</c:v>
                </c:pt>
                <c:pt idx="58">
                  <c:v>36.62734444543802</c:v>
                </c:pt>
                <c:pt idx="59">
                  <c:v>35.980032371407034</c:v>
                </c:pt>
                <c:pt idx="60">
                  <c:v>35.406267682592933</c:v>
                </c:pt>
                <c:pt idx="61">
                  <c:v>34.895825653969901</c:v>
                </c:pt>
                <c:pt idx="62">
                  <c:v>34.440241978094789</c:v>
                </c:pt>
                <c:pt idx="63">
                  <c:v>34.032447289649781</c:v>
                </c:pt>
                <c:pt idx="64">
                  <c:v>33.666489823427654</c:v>
                </c:pt>
                <c:pt idx="65">
                  <c:v>33.337322243885978</c:v>
                </c:pt>
                <c:pt idx="66">
                  <c:v>33.040635878349669</c:v>
                </c:pt>
                <c:pt idx="67">
                  <c:v>32.772730430629146</c:v>
                </c:pt>
                <c:pt idx="68">
                  <c:v>32.530410572069648</c:v>
                </c:pt>
                <c:pt idx="69">
                  <c:v>32.310903119202102</c:v>
                </c:pt>
                <c:pt idx="70">
                  <c:v>32.111790141062365</c:v>
                </c:pt>
                <c:pt idx="71">
                  <c:v>31.930954509511004</c:v>
                </c:pt>
                <c:pt idx="72">
                  <c:v>31.766535254569323</c:v>
                </c:pt>
                <c:pt idx="73">
                  <c:v>31.616890709388745</c:v>
                </c:pt>
                <c:pt idx="74">
                  <c:v>31.480567891128022</c:v>
                </c:pt>
              </c:numCache>
            </c:numRef>
          </c:val>
        </c:ser>
        <c:ser>
          <c:idx val="4"/>
          <c:order val="4"/>
          <c:marker>
            <c:symbol val="none"/>
          </c:marker>
          <c:cat>
            <c:numRef>
              <c:f>DelayResponse!$A$9:$A$84</c:f>
              <c:numCache>
                <c:formatCode>General</c:formatCode>
                <c:ptCount val="7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numCache>
            </c:numRef>
          </c:cat>
          <c:val>
            <c:numRef>
              <c:f>DelayResponse!$F$9:$F$83</c:f>
              <c:numCache>
                <c:formatCode>General</c:formatCode>
                <c:ptCount val="75"/>
                <c:pt idx="0">
                  <c:v>1</c:v>
                </c:pt>
                <c:pt idx="1">
                  <c:v>1.08</c:v>
                </c:pt>
                <c:pt idx="2">
                  <c:v>1.1664000000000001</c:v>
                </c:pt>
                <c:pt idx="3">
                  <c:v>1.2597120000000002</c:v>
                </c:pt>
                <c:pt idx="4">
                  <c:v>1.3604889600000003</c:v>
                </c:pt>
                <c:pt idx="5">
                  <c:v>1.4693280768000003</c:v>
                </c:pt>
                <c:pt idx="6">
                  <c:v>1.5868743229440005</c:v>
                </c:pt>
                <c:pt idx="7">
                  <c:v>1.7138242687795207</c:v>
                </c:pt>
                <c:pt idx="8">
                  <c:v>1.8509302102818825</c:v>
                </c:pt>
                <c:pt idx="9">
                  <c:v>1.9990046271044333</c:v>
                </c:pt>
                <c:pt idx="10">
                  <c:v>2.1589249972727882</c:v>
                </c:pt>
                <c:pt idx="11">
                  <c:v>2.3316389970546112</c:v>
                </c:pt>
                <c:pt idx="12">
                  <c:v>2.5181701168189803</c:v>
                </c:pt>
                <c:pt idx="13">
                  <c:v>2.7196237261644991</c:v>
                </c:pt>
                <c:pt idx="14">
                  <c:v>2.9371936242576591</c:v>
                </c:pt>
                <c:pt idx="15">
                  <c:v>3.172169114198272</c:v>
                </c:pt>
                <c:pt idx="16">
                  <c:v>3.425942643334134</c:v>
                </c:pt>
                <c:pt idx="17">
                  <c:v>3.7000180548008648</c:v>
                </c:pt>
                <c:pt idx="18">
                  <c:v>3.9960194991849343</c:v>
                </c:pt>
                <c:pt idx="19">
                  <c:v>4.3157010591197293</c:v>
                </c:pt>
                <c:pt idx="20">
                  <c:v>4.6609571438493083</c:v>
                </c:pt>
                <c:pt idx="21">
                  <c:v>5.033833715357253</c:v>
                </c:pt>
                <c:pt idx="22">
                  <c:v>5.4365404125858339</c:v>
                </c:pt>
                <c:pt idx="23">
                  <c:v>5.8714636455927014</c:v>
                </c:pt>
                <c:pt idx="24">
                  <c:v>6.3411807372401183</c:v>
                </c:pt>
                <c:pt idx="25">
                  <c:v>6.8484751962193284</c:v>
                </c:pt>
                <c:pt idx="26">
                  <c:v>7.3963532119168756</c:v>
                </c:pt>
                <c:pt idx="27">
                  <c:v>7.9880614688702263</c:v>
                </c:pt>
                <c:pt idx="28">
                  <c:v>8.6271063863798449</c:v>
                </c:pt>
                <c:pt idx="29">
                  <c:v>9.3172748972902326</c:v>
                </c:pt>
                <c:pt idx="30">
                  <c:v>10.062656889073452</c:v>
                </c:pt>
                <c:pt idx="31">
                  <c:v>10.867669440199329</c:v>
                </c:pt>
                <c:pt idx="32">
                  <c:v>11.737082995415276</c:v>
                </c:pt>
                <c:pt idx="33">
                  <c:v>12.6760496350485</c:v>
                </c:pt>
                <c:pt idx="34">
                  <c:v>13.690133605852381</c:v>
                </c:pt>
                <c:pt idx="35">
                  <c:v>14.785344294320572</c:v>
                </c:pt>
                <c:pt idx="36">
                  <c:v>15.968171837866219</c:v>
                </c:pt>
                <c:pt idx="37">
                  <c:v>17.245625584895517</c:v>
                </c:pt>
                <c:pt idx="38">
                  <c:v>18.62527563168716</c:v>
                </c:pt>
                <c:pt idx="39">
                  <c:v>20.115297682222135</c:v>
                </c:pt>
                <c:pt idx="40">
                  <c:v>21.724521496799905</c:v>
                </c:pt>
                <c:pt idx="41">
                  <c:v>23.462483216543898</c:v>
                </c:pt>
                <c:pt idx="42">
                  <c:v>25.339481873867413</c:v>
                </c:pt>
                <c:pt idx="43">
                  <c:v>27.366640423776808</c:v>
                </c:pt>
                <c:pt idx="44">
                  <c:v>29.555971657678953</c:v>
                </c:pt>
                <c:pt idx="45">
                  <c:v>31.920449390293271</c:v>
                </c:pt>
                <c:pt idx="46">
                  <c:v>34.474085341516734</c:v>
                </c:pt>
                <c:pt idx="47">
                  <c:v>37.232012168838075</c:v>
                </c:pt>
                <c:pt idx="48">
                  <c:v>40.210573142345126</c:v>
                </c:pt>
                <c:pt idx="49">
                  <c:v>43.427418993732736</c:v>
                </c:pt>
                <c:pt idx="50">
                  <c:v>46.901612513231356</c:v>
                </c:pt>
                <c:pt idx="51">
                  <c:v>50.653741514289869</c:v>
                </c:pt>
                <c:pt idx="52">
                  <c:v>54.706040835433065</c:v>
                </c:pt>
                <c:pt idx="53">
                  <c:v>59.082524102267712</c:v>
                </c:pt>
                <c:pt idx="54">
                  <c:v>63.809126030449136</c:v>
                </c:pt>
                <c:pt idx="55">
                  <c:v>68.913856112885071</c:v>
                </c:pt>
                <c:pt idx="56">
                  <c:v>74.426964601915884</c:v>
                </c:pt>
                <c:pt idx="57">
                  <c:v>80.381121770069157</c:v>
                </c:pt>
                <c:pt idx="58">
                  <c:v>86.811611511674698</c:v>
                </c:pt>
                <c:pt idx="59">
                  <c:v>93.756540432608674</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numCache>
            </c:numRef>
          </c:val>
        </c:ser>
        <c:hiLowLines>
          <c:spPr>
            <a:ln>
              <a:gradFill>
                <a:gsLst>
                  <a:gs pos="0">
                    <a:srgbClr val="4F81BD">
                      <a:tint val="66000"/>
                      <a:satMod val="160000"/>
                      <a:alpha val="57000"/>
                    </a:srgbClr>
                  </a:gs>
                  <a:gs pos="19000">
                    <a:srgbClr val="4F81BD">
                      <a:tint val="44500"/>
                      <a:satMod val="160000"/>
                    </a:srgbClr>
                  </a:gs>
                  <a:gs pos="19000">
                    <a:srgbClr val="1F497D"/>
                  </a:gs>
                  <a:gs pos="100000">
                    <a:srgbClr val="4F81BD">
                      <a:tint val="23500"/>
                      <a:satMod val="160000"/>
                    </a:srgbClr>
                  </a:gs>
                </a:gsLst>
                <a:lin ang="5400000" scaled="0"/>
              </a:gradFill>
              <a:prstDash val="solid"/>
            </a:ln>
          </c:spPr>
        </c:hiLowLines>
        <c:marker val="1"/>
        <c:axId val="124668544"/>
        <c:axId val="124675200"/>
      </c:lineChart>
      <c:catAx>
        <c:axId val="124668544"/>
        <c:scaling>
          <c:orientation val="minMax"/>
        </c:scaling>
        <c:axPos val="b"/>
        <c:title>
          <c:tx>
            <c:rich>
              <a:bodyPr/>
              <a:lstStyle/>
              <a:p>
                <a:pPr>
                  <a:defRPr/>
                </a:pPr>
                <a:r>
                  <a:rPr lang="en-US" sz="1200"/>
                  <a:t>Delays in switching</a:t>
                </a:r>
                <a:r>
                  <a:rPr lang="en-US" sz="1200" baseline="0"/>
                  <a:t> from origin-leaving to goal-seeking change</a:t>
                </a:r>
                <a:endParaRPr lang="en-US" sz="1200"/>
              </a:p>
            </c:rich>
          </c:tx>
          <c:layout>
            <c:manualLayout>
              <c:xMode val="edge"/>
              <c:yMode val="edge"/>
              <c:x val="0.13320115205379549"/>
              <c:y val="0.80385788049745854"/>
            </c:manualLayout>
          </c:layout>
        </c:title>
        <c:numFmt formatCode="General" sourceLinked="1"/>
        <c:majorTickMark val="none"/>
        <c:tickLblPos val="nextTo"/>
        <c:spPr>
          <a:ln w="15875"/>
        </c:spPr>
        <c:crossAx val="124675200"/>
        <c:crosses val="autoZero"/>
        <c:auto val="1"/>
        <c:lblAlgn val="ctr"/>
        <c:lblOffset val="100"/>
        <c:tickLblSkip val="5"/>
      </c:catAx>
      <c:valAx>
        <c:axId val="124675200"/>
        <c:scaling>
          <c:orientation val="minMax"/>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title>
          <c:tx>
            <c:rich>
              <a:bodyPr/>
              <a:lstStyle/>
              <a:p>
                <a:pPr>
                  <a:defRPr sz="1200" baseline="0"/>
                </a:pPr>
                <a:r>
                  <a:rPr lang="en-US" sz="1200" baseline="0"/>
                  <a:t>Development Scale</a:t>
                </a:r>
              </a:p>
            </c:rich>
          </c:tx>
          <c:layout>
            <c:manualLayout>
              <c:xMode val="edge"/>
              <c:yMode val="edge"/>
              <c:x val="2.8372662208432733E-2"/>
              <c:y val="0.31292201000333231"/>
            </c:manualLayout>
          </c:layout>
        </c:title>
        <c:numFmt formatCode="General" sourceLinked="1"/>
        <c:tickLblPos val="nextTo"/>
        <c:spPr>
          <a:ln w="15875"/>
        </c:spPr>
        <c:crossAx val="124668544"/>
        <c:crosses val="autoZero"/>
        <c:crossBetween val="between"/>
      </c:valAx>
    </c:plotArea>
    <c:legend>
      <c:legendPos val="r"/>
      <c:layout>
        <c:manualLayout>
          <c:xMode val="edge"/>
          <c:yMode val="edge"/>
          <c:x val="0.1244269191625772"/>
          <c:y val="0.83699996127809284"/>
          <c:w val="0.62230254185259759"/>
          <c:h val="4.8473767591110106E-2"/>
        </c:manualLayout>
      </c:layout>
    </c:legend>
    <c:plotVisOnly val="1"/>
  </c:chart>
  <c:printSettings>
    <c:headerFooter/>
    <c:pageMargins b="0.75000000000000111" l="0.70000000000000062" r="0.70000000000000062" t="0.75000000000000111" header="0.30000000000000032" footer="0.30000000000000032"/>
    <c:pageSetup orientation="landscape" horizontalDpi="1200"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baseline="0"/>
              <a:t>As Physical Growth Slows, Finance Demands Don't </a:t>
            </a:r>
            <a:endParaRPr lang="en-US"/>
          </a:p>
        </c:rich>
      </c:tx>
      <c:layout>
        <c:manualLayout>
          <c:xMode val="edge"/>
          <c:yMode val="edge"/>
          <c:x val="0.11518776523498574"/>
          <c:y val="1.0688607744256687E-2"/>
        </c:manualLayout>
      </c:layout>
    </c:title>
    <c:plotArea>
      <c:layout>
        <c:manualLayout>
          <c:layoutTarget val="inner"/>
          <c:xMode val="edge"/>
          <c:yMode val="edge"/>
          <c:x val="0.11014310024433759"/>
          <c:y val="8.2321863534879192E-2"/>
          <c:w val="0.78324847068363146"/>
          <c:h val="0.67068684246412991"/>
        </c:manualLayout>
      </c:layout>
      <c:lineChart>
        <c:grouping val="standard"/>
        <c:ser>
          <c:idx val="0"/>
          <c:order val="0"/>
          <c:tx>
            <c:strRef>
              <c:f>'Response&amp;Debt'!$B$4</c:f>
              <c:strCache>
                <c:ptCount val="1"/>
                <c:pt idx="0">
                  <c:v>Natural Growth</c:v>
                </c:pt>
              </c:strCache>
            </c:strRef>
          </c:tx>
          <c:spPr>
            <a:ln>
              <a:prstDash val="dash"/>
            </a:ln>
          </c:spPr>
          <c:marker>
            <c:symbol val="none"/>
          </c:marker>
          <c:cat>
            <c:numRef>
              <c:f>'Response&amp;Debt'!$A$9:$A$121</c:f>
              <c:numCache>
                <c:formatCode>General</c:formatCode>
                <c:ptCount val="11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numCache>
            </c:numRef>
          </c:cat>
          <c:val>
            <c:numRef>
              <c:f>'Response&amp;Debt'!$B$9:$B$121</c:f>
              <c:numCache>
                <c:formatCode>General</c:formatCode>
                <c:ptCount val="113"/>
                <c:pt idx="0">
                  <c:v>1</c:v>
                </c:pt>
                <c:pt idx="1">
                  <c:v>1.08</c:v>
                </c:pt>
                <c:pt idx="2">
                  <c:v>1.1664000000000001</c:v>
                </c:pt>
                <c:pt idx="3">
                  <c:v>1.2597120000000002</c:v>
                </c:pt>
                <c:pt idx="4">
                  <c:v>1.3562572951388163</c:v>
                </c:pt>
                <c:pt idx="5">
                  <c:v>1.4598527218149422</c:v>
                </c:pt>
                <c:pt idx="6">
                  <c:v>1.5709578196417631</c:v>
                </c:pt>
                <c:pt idx="7">
                  <c:v>1.6900533559568545</c:v>
                </c:pt>
                <c:pt idx="8">
                  <c:v>1.8176408768441199</c:v>
                </c:pt>
                <c:pt idx="9">
                  <c:v>1.9542419647058507</c:v>
                </c:pt>
                <c:pt idx="10">
                  <c:v>2.1003971574646725</c:v>
                </c:pt>
                <c:pt idx="11">
                  <c:v>2.256664481477618</c:v>
                </c:pt>
                <c:pt idx="12">
                  <c:v>2.4236175477772601</c:v>
                </c:pt>
                <c:pt idx="13">
                  <c:v>2.601843159551724</c:v>
                </c:pt>
                <c:pt idx="14">
                  <c:v>2.7919383781107787</c:v>
                </c:pt>
                <c:pt idx="15">
                  <c:v>2.9945069952738601</c:v>
                </c:pt>
                <c:pt idx="16">
                  <c:v>3.2101553625097843</c:v>
                </c:pt>
                <c:pt idx="17">
                  <c:v>3.4394875316400326</c:v>
                </c:pt>
                <c:pt idx="18">
                  <c:v>3.6830996688904158</c:v>
                </c:pt>
                <c:pt idx="19">
                  <c:v>3.9415737139457008</c:v>
                </c:pt>
                <c:pt idx="20">
                  <c:v>4.2154702688147765</c:v>
                </c:pt>
                <c:pt idx="21">
                  <c:v>4.5053207180872619</c:v>
                </c:pt>
                <c:pt idx="22">
                  <c:v>4.8116186028067061</c:v>
                </c:pt>
                <c:pt idx="23">
                  <c:v>5.134810294820908</c:v>
                </c:pt>
                <c:pt idx="24">
                  <c:v>5.4752850470364507</c:v>
                </c:pt>
                <c:pt idx="25">
                  <c:v>5.8333645272092314</c:v>
                </c:pt>
                <c:pt idx="26">
                  <c:v>6.2092919781664957</c:v>
                </c:pt>
                <c:pt idx="27">
                  <c:v>6.6032211847661539</c:v>
                </c:pt>
                <c:pt idx="28">
                  <c:v>7.0152054661742609</c:v>
                </c:pt>
                <c:pt idx="29">
                  <c:v>7.4451869495144916</c:v>
                </c:pt>
                <c:pt idx="30">
                  <c:v>7.8929864155737288</c:v>
                </c:pt>
                <c:pt idx="31">
                  <c:v>8.3582940366691432</c:v>
                </c:pt>
                <c:pt idx="32">
                  <c:v>8.8406613483935566</c:v>
                </c:pt>
                <c:pt idx="33">
                  <c:v>9.3394948080597615</c:v>
                </c:pt>
                <c:pt idx="34">
                  <c:v>9.8540512906518085</c:v>
                </c:pt>
                <c:pt idx="35">
                  <c:v>10.383435855667161</c:v>
                </c:pt>
                <c:pt idx="36">
                  <c:v>10.926602083670522</c:v>
                </c:pt>
                <c:pt idx="37">
                  <c:v>11.482355228777836</c:v>
                </c:pt>
                <c:pt idx="38">
                  <c:v>12.049358362813818</c:v>
                </c:pt>
                <c:pt idx="39">
                  <c:v>12.62614159995756</c:v>
                </c:pt>
                <c:pt idx="40">
                  <c:v>13.211114390081688</c:v>
                </c:pt>
                <c:pt idx="41">
                  <c:v>13.802580758814026</c:v>
                </c:pt>
                <c:pt idx="42">
                  <c:v>14.398757257909592</c:v>
                </c:pt>
                <c:pt idx="43">
                  <c:v>14.997793277016482</c:v>
                </c:pt>
                <c:pt idx="44">
                  <c:v>15.597793264030813</c:v>
                </c:pt>
                <c:pt idx="45">
                  <c:v>16.196840312600091</c:v>
                </c:pt>
                <c:pt idx="46">
                  <c:v>16.793020507976451</c:v>
                </c:pt>
                <c:pt idx="47">
                  <c:v>17.38444738119772</c:v>
                </c:pt>
                <c:pt idx="48">
                  <c:v>17.969285809694519</c:v>
                </c:pt>
                <c:pt idx="49">
                  <c:v>18.545774721108778</c:v>
                </c:pt>
                <c:pt idx="50">
                  <c:v>19.112248005447835</c:v>
                </c:pt>
                <c:pt idx="51">
                  <c:v>19.667153115692344</c:v>
                </c:pt>
                <c:pt idx="52">
                  <c:v>20.209066933811499</c:v>
                </c:pt>
                <c:pt idx="53">
                  <c:v>20.736708591622357</c:v>
                </c:pt>
                <c:pt idx="54">
                  <c:v>21.248949057048506</c:v>
                </c:pt>
                <c:pt idx="55">
                  <c:v>21.744817418868276</c:v>
                </c:pt>
                <c:pt idx="56">
                  <c:v>22.223503920164628</c:v>
                </c:pt>
                <c:pt idx="57">
                  <c:v>22.684359896472273</c:v>
                </c:pt>
                <c:pt idx="58">
                  <c:v>23.126894864422908</c:v>
                </c:pt>
                <c:pt idx="59">
                  <c:v>23.550771077389889</c:v>
                </c:pt>
                <c:pt idx="60">
                  <c:v>23.955795914675416</c:v>
                </c:pt>
                <c:pt idx="61">
                  <c:v>24.341912500101238</c:v>
                </c:pt>
                <c:pt idx="62">
                  <c:v>24.709188955675774</c:v>
                </c:pt>
                <c:pt idx="63">
                  <c:v>25.057806688537063</c:v>
                </c:pt>
                <c:pt idx="64">
                  <c:v>25.388048087513113</c:v>
                </c:pt>
                <c:pt idx="65">
                  <c:v>25.700283972663819</c:v>
                </c:pt>
                <c:pt idx="66">
                  <c:v>25.994961100408759</c:v>
                </c:pt>
                <c:pt idx="67">
                  <c:v>26.272589981476752</c:v>
                </c:pt>
                <c:pt idx="68">
                  <c:v>26.533733221768781</c:v>
                </c:pt>
                <c:pt idx="69">
                  <c:v>26.778994549686292</c:v>
                </c:pt>
                <c:pt idx="70">
                  <c:v>27.00900864941552</c:v>
                </c:pt>
                <c:pt idx="71">
                  <c:v>27.224431879437557</c:v>
                </c:pt>
                <c:pt idx="72">
                  <c:v>27.425933920037533</c:v>
                </c:pt>
                <c:pt idx="73">
                  <c:v>27.614190363277164</c:v>
                </c:pt>
                <c:pt idx="74">
                  <c:v>27.789876233887842</c:v>
                </c:pt>
                <c:pt idx="75">
                  <c:v>27.953660409679394</c:v>
                </c:pt>
                <c:pt idx="76">
                  <c:v>28.106200894987939</c:v>
                </c:pt>
                <c:pt idx="77">
                  <c:v>28.248140889921853</c:v>
                </c:pt>
                <c:pt idx="78">
                  <c:v>28.380105591150599</c:v>
                </c:pt>
                <c:pt idx="79">
                  <c:v>28.502699656136357</c:v>
                </c:pt>
                <c:pt idx="80">
                  <c:v>28.616505261459487</c:v>
                </c:pt>
                <c:pt idx="81">
                  <c:v>28.722080686698543</c:v>
                </c:pt>
                <c:pt idx="82">
                  <c:v>28.819959357705837</c:v>
                </c:pt>
                <c:pt idx="83">
                  <c:v>28.910649286642794</c:v>
                </c:pt>
                <c:pt idx="84">
                  <c:v>28.99463285044019</c:v>
                </c:pt>
                <c:pt idx="85">
                  <c:v>29.072366854123874</c:v>
                </c:pt>
                <c:pt idx="86">
                  <c:v>29.144282830451758</c:v>
                </c:pt>
                <c:pt idx="87">
                  <c:v>29.210787532350928</c:v>
                </c:pt>
                <c:pt idx="88">
                  <c:v>29.27226357957861</c:v>
                </c:pt>
                <c:pt idx="89">
                  <c:v>29.329070225752037</c:v>
                </c:pt>
                <c:pt idx="90">
                  <c:v>29.381544216326617</c:v>
                </c:pt>
                <c:pt idx="91">
                  <c:v>29.430000712203533</c:v>
                </c:pt>
                <c:pt idx="92">
                  <c:v>29.474734257392345</c:v>
                </c:pt>
                <c:pt idx="93">
                  <c:v>29.51601977253334</c:v>
                </c:pt>
                <c:pt idx="94">
                  <c:v>29.554113559102465</c:v>
                </c:pt>
                <c:pt idx="95">
                  <c:v>29.589254301792462</c:v>
                </c:pt>
                <c:pt idx="96">
                  <c:v>29.621664058906141</c:v>
                </c:pt>
                <c:pt idx="97">
                  <c:v>29.65154923263545</c:v>
                </c:pt>
                <c:pt idx="98">
                  <c:v>29.679101512858541</c:v>
                </c:pt>
                <c:pt idx="99">
                  <c:v>29.704498789592392</c:v>
                </c:pt>
                <c:pt idx="100">
                  <c:v>29.727906030517396</c:v>
                </c:pt>
                <c:pt idx="101">
                  <c:v>29.749476121067392</c:v>
                </c:pt>
                <c:pt idx="102">
                  <c:v>29.769350665478228</c:v>
                </c:pt>
                <c:pt idx="103">
                  <c:v>29.787660747931927</c:v>
                </c:pt>
                <c:pt idx="104">
                  <c:v>29.804527653542792</c:v>
                </c:pt>
                <c:pt idx="105">
                  <c:v>29.820063549424091</c:v>
                </c:pt>
                <c:pt idx="106">
                  <c:v>29.834372126466839</c:v>
                </c:pt>
                <c:pt idx="107">
                  <c:v>29.847549202769514</c:v>
                </c:pt>
                <c:pt idx="108">
                  <c:v>29.859683289893081</c:v>
                </c:pt>
                <c:pt idx="109">
                  <c:v>29.870856123290604</c:v>
                </c:pt>
                <c:pt idx="110">
                  <c:v>29.88114315838498</c:v>
                </c:pt>
                <c:pt idx="111">
                  <c:v>29.890614033850717</c:v>
                </c:pt>
                <c:pt idx="112">
                  <c:v>29.899333003703752</c:v>
                </c:pt>
              </c:numCache>
            </c:numRef>
          </c:val>
        </c:ser>
        <c:ser>
          <c:idx val="6"/>
          <c:order val="1"/>
          <c:tx>
            <c:strRef>
              <c:f>'Response&amp;Debt'!$C$4</c:f>
              <c:strCache>
                <c:ptCount val="1"/>
                <c:pt idx="0">
                  <c:v>Net Growth</c:v>
                </c:pt>
              </c:strCache>
            </c:strRef>
          </c:tx>
          <c:marker>
            <c:symbol val="none"/>
          </c:marker>
          <c:cat>
            <c:numRef>
              <c:f>'Response&amp;Debt'!$A$9:$A$121</c:f>
              <c:numCache>
                <c:formatCode>General</c:formatCode>
                <c:ptCount val="11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numCache>
            </c:numRef>
          </c:cat>
          <c:val>
            <c:numRef>
              <c:f>'Response&amp;Debt'!$C$9:$C$121</c:f>
              <c:numCache>
                <c:formatCode>General</c:formatCode>
                <c:ptCount val="113"/>
                <c:pt idx="0">
                  <c:v>1</c:v>
                </c:pt>
                <c:pt idx="1">
                  <c:v>1.08</c:v>
                </c:pt>
                <c:pt idx="2">
                  <c:v>1.1663999999999999</c:v>
                </c:pt>
                <c:pt idx="3">
                  <c:v>1.2597120000000002</c:v>
                </c:pt>
                <c:pt idx="4">
                  <c:v>1.3562572951388161</c:v>
                </c:pt>
                <c:pt idx="5">
                  <c:v>1.4598527218149422</c:v>
                </c:pt>
                <c:pt idx="6">
                  <c:v>1.5709578196417628</c:v>
                </c:pt>
                <c:pt idx="7">
                  <c:v>1.6900533559568542</c:v>
                </c:pt>
                <c:pt idx="8">
                  <c:v>1.8176408768441197</c:v>
                </c:pt>
                <c:pt idx="9">
                  <c:v>1.9542419647058507</c:v>
                </c:pt>
                <c:pt idx="10">
                  <c:v>2.100397157464672</c:v>
                </c:pt>
                <c:pt idx="11">
                  <c:v>2.2566644814776176</c:v>
                </c:pt>
                <c:pt idx="12">
                  <c:v>2.4236175477772601</c:v>
                </c:pt>
                <c:pt idx="13">
                  <c:v>2.601843159551724</c:v>
                </c:pt>
                <c:pt idx="14">
                  <c:v>2.7919383781107787</c:v>
                </c:pt>
                <c:pt idx="15">
                  <c:v>2.9945069952738597</c:v>
                </c:pt>
                <c:pt idx="16">
                  <c:v>3.2101553625097843</c:v>
                </c:pt>
                <c:pt idx="17">
                  <c:v>3.4394875316400326</c:v>
                </c:pt>
                <c:pt idx="18">
                  <c:v>3.6830996688904154</c:v>
                </c:pt>
                <c:pt idx="19">
                  <c:v>3.9415737139457003</c:v>
                </c:pt>
                <c:pt idx="20">
                  <c:v>4.2154702688147765</c:v>
                </c:pt>
                <c:pt idx="21">
                  <c:v>4.5053207180872619</c:v>
                </c:pt>
                <c:pt idx="22">
                  <c:v>4.8116186028067052</c:v>
                </c:pt>
                <c:pt idx="23">
                  <c:v>5.1348102948209071</c:v>
                </c:pt>
                <c:pt idx="24">
                  <c:v>5.4752850470364507</c:v>
                </c:pt>
                <c:pt idx="25">
                  <c:v>5.8333645272092314</c:v>
                </c:pt>
                <c:pt idx="26">
                  <c:v>6.2092919781664957</c:v>
                </c:pt>
                <c:pt idx="27">
                  <c:v>6.6032211847661531</c:v>
                </c:pt>
                <c:pt idx="28">
                  <c:v>7.0152054661742609</c:v>
                </c:pt>
                <c:pt idx="29">
                  <c:v>7.4451869495144907</c:v>
                </c:pt>
                <c:pt idx="30">
                  <c:v>7.8929864155737288</c:v>
                </c:pt>
                <c:pt idx="31">
                  <c:v>8.3582940366691414</c:v>
                </c:pt>
                <c:pt idx="32">
                  <c:v>8.8406613483935566</c:v>
                </c:pt>
                <c:pt idx="33">
                  <c:v>9.3394948080597615</c:v>
                </c:pt>
                <c:pt idx="34">
                  <c:v>9.8540512906518085</c:v>
                </c:pt>
                <c:pt idx="35">
                  <c:v>10.383435855667161</c:v>
                </c:pt>
                <c:pt idx="36">
                  <c:v>10.926602083670522</c:v>
                </c:pt>
                <c:pt idx="37">
                  <c:v>11.482355228777836</c:v>
                </c:pt>
                <c:pt idx="38">
                  <c:v>12.049358362813818</c:v>
                </c:pt>
                <c:pt idx="39">
                  <c:v>12.62614159995756</c:v>
                </c:pt>
                <c:pt idx="40">
                  <c:v>13.211114390081686</c:v>
                </c:pt>
                <c:pt idx="41">
                  <c:v>13.802580758814026</c:v>
                </c:pt>
                <c:pt idx="42">
                  <c:v>14.39875725790959</c:v>
                </c:pt>
                <c:pt idx="43">
                  <c:v>14.997793277016482</c:v>
                </c:pt>
                <c:pt idx="44">
                  <c:v>15.597793264030811</c:v>
                </c:pt>
                <c:pt idx="45">
                  <c:v>16.196840312600091</c:v>
                </c:pt>
                <c:pt idx="46">
                  <c:v>16.793020507976451</c:v>
                </c:pt>
                <c:pt idx="47">
                  <c:v>17.38444738119772</c:v>
                </c:pt>
                <c:pt idx="48">
                  <c:v>17.969285809694519</c:v>
                </c:pt>
                <c:pt idx="49">
                  <c:v>18.545774721108778</c:v>
                </c:pt>
                <c:pt idx="50">
                  <c:v>19.112248005447835</c:v>
                </c:pt>
                <c:pt idx="51">
                  <c:v>19.667153115692344</c:v>
                </c:pt>
                <c:pt idx="52">
                  <c:v>20.209066933811496</c:v>
                </c:pt>
                <c:pt idx="53">
                  <c:v>20.736708591622357</c:v>
                </c:pt>
                <c:pt idx="54">
                  <c:v>21.248949057048502</c:v>
                </c:pt>
                <c:pt idx="55">
                  <c:v>21.744817418868276</c:v>
                </c:pt>
                <c:pt idx="56">
                  <c:v>22.223503920164628</c:v>
                </c:pt>
                <c:pt idx="57">
                  <c:v>22.684359896472273</c:v>
                </c:pt>
                <c:pt idx="58">
                  <c:v>23.126894864422908</c:v>
                </c:pt>
                <c:pt idx="59">
                  <c:v>23.550771077389886</c:v>
                </c:pt>
                <c:pt idx="60">
                  <c:v>23.955795914675416</c:v>
                </c:pt>
                <c:pt idx="61">
                  <c:v>24.341912500101238</c:v>
                </c:pt>
                <c:pt idx="62">
                  <c:v>24.709188955675771</c:v>
                </c:pt>
                <c:pt idx="63">
                  <c:v>25.057806688537063</c:v>
                </c:pt>
                <c:pt idx="64">
                  <c:v>25.388048087513109</c:v>
                </c:pt>
                <c:pt idx="65">
                  <c:v>25.700283972663815</c:v>
                </c:pt>
                <c:pt idx="66">
                  <c:v>25.994961100408759</c:v>
                </c:pt>
                <c:pt idx="67">
                  <c:v>26.272589981476749</c:v>
                </c:pt>
                <c:pt idx="68">
                  <c:v>26.533733221768781</c:v>
                </c:pt>
                <c:pt idx="69">
                  <c:v>26.778994549686292</c:v>
                </c:pt>
                <c:pt idx="70">
                  <c:v>27.009008649415517</c:v>
                </c:pt>
                <c:pt idx="71">
                  <c:v>27.224431879437557</c:v>
                </c:pt>
                <c:pt idx="72">
                  <c:v>27.425933920037533</c:v>
                </c:pt>
                <c:pt idx="73">
                  <c:v>27.614190363277164</c:v>
                </c:pt>
                <c:pt idx="74">
                  <c:v>27.789876233887842</c:v>
                </c:pt>
                <c:pt idx="75">
                  <c:v>27.686356736614627</c:v>
                </c:pt>
                <c:pt idx="76">
                  <c:v>27.488631315627963</c:v>
                </c:pt>
                <c:pt idx="77">
                  <c:v>27.272413755681335</c:v>
                </c:pt>
                <c:pt idx="78">
                  <c:v>27.038819363861709</c:v>
                </c:pt>
                <c:pt idx="79">
                  <c:v>26.788922546053083</c:v>
                </c:pt>
                <c:pt idx="80">
                  <c:v>26.523754165604675</c:v>
                </c:pt>
                <c:pt idx="81">
                  <c:v>26.244299732330933</c:v>
                </c:pt>
                <c:pt idx="82">
                  <c:v>25.951498312992843</c:v>
                </c:pt>
                <c:pt idx="83">
                  <c:v>25.646242060793657</c:v>
                </c:pt>
                <c:pt idx="84">
                  <c:v>25.329376268936723</c:v>
                </c:pt>
                <c:pt idx="85">
                  <c:v>25.00169986146356</c:v>
                </c:pt>
                <c:pt idx="86">
                  <c:v>24.663966243037972</c:v>
                </c:pt>
                <c:pt idx="87">
                  <c:v>24.316884437769758</c:v>
                </c:pt>
                <c:pt idx="88">
                  <c:v>23.961120455357289</c:v>
                </c:pt>
                <c:pt idx="89">
                  <c:v>23.59729883061253</c:v>
                </c:pt>
                <c:pt idx="90">
                  <c:v>23.226004289706861</c:v>
                </c:pt>
                <c:pt idx="91">
                  <c:v>22.847783503175908</c:v>
                </c:pt>
                <c:pt idx="92">
                  <c:v>22.463146891814198</c:v>
                </c:pt>
                <c:pt idx="93">
                  <c:v>22.072570457069059</c:v>
                </c:pt>
                <c:pt idx="94">
                  <c:v>21.676497612419983</c:v>
                </c:pt>
                <c:pt idx="95">
                  <c:v>21.275340996530861</c:v>
                </c:pt>
                <c:pt idx="96">
                  <c:v>20.869484252722586</c:v>
                </c:pt>
                <c:pt idx="97">
                  <c:v>20.459283762573286</c:v>
                </c:pt>
                <c:pt idx="98">
                  <c:v>20.045070324257136</c:v>
                </c:pt>
                <c:pt idx="99">
                  <c:v>19.627150768623181</c:v>
                </c:pt>
                <c:pt idx="100">
                  <c:v>19.2058095080383</c:v>
                </c:pt>
                <c:pt idx="101">
                  <c:v>18.78131001471418</c:v>
                </c:pt>
                <c:pt idx="102">
                  <c:v>18.353896226646572</c:v>
                </c:pt>
                <c:pt idx="103">
                  <c:v>17.923793880453307</c:v>
                </c:pt>
                <c:pt idx="104">
                  <c:v>17.491211771338595</c:v>
                </c:pt>
                <c:pt idx="105">
                  <c:v>17.056342941164839</c:v>
                </c:pt>
                <c:pt idx="106">
                  <c:v>16.619365796208037</c:v>
                </c:pt>
                <c:pt idx="107">
                  <c:v>16.180445156631084</c:v>
                </c:pt>
                <c:pt idx="108">
                  <c:v>15.739733240053603</c:v>
                </c:pt>
                <c:pt idx="109">
                  <c:v>15.297370581845321</c:v>
                </c:pt>
                <c:pt idx="110">
                  <c:v>14.853486894938436</c:v>
                </c:pt>
                <c:pt idx="111">
                  <c:v>14.408201872057255</c:v>
                </c:pt>
                <c:pt idx="112">
                  <c:v>13.961625933312634</c:v>
                </c:pt>
              </c:numCache>
            </c:numRef>
          </c:val>
        </c:ser>
        <c:ser>
          <c:idx val="4"/>
          <c:order val="2"/>
          <c:tx>
            <c:strRef>
              <c:f>'Response&amp;Debt'!$F$4</c:f>
              <c:strCache>
                <c:ptCount val="1"/>
                <c:pt idx="0">
                  <c:v>Operating Cushion</c:v>
                </c:pt>
              </c:strCache>
            </c:strRef>
          </c:tx>
          <c:spPr>
            <a:ln>
              <a:prstDash val="dash"/>
            </a:ln>
          </c:spPr>
          <c:marker>
            <c:symbol val="none"/>
          </c:marker>
          <c:cat>
            <c:numRef>
              <c:f>'Response&amp;Debt'!$A$9:$A$121</c:f>
              <c:numCache>
                <c:formatCode>General</c:formatCode>
                <c:ptCount val="11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numCache>
            </c:numRef>
          </c:cat>
          <c:val>
            <c:numRef>
              <c:f>'Response&amp;Debt'!$F$9:$F$121</c:f>
              <c:numCache>
                <c:formatCode>General</c:formatCode>
                <c:ptCount val="113"/>
                <c:pt idx="0">
                  <c:v>0.8</c:v>
                </c:pt>
                <c:pt idx="1">
                  <c:v>0.8640000000000001</c:v>
                </c:pt>
                <c:pt idx="2">
                  <c:v>0.93312000000000006</c:v>
                </c:pt>
                <c:pt idx="3">
                  <c:v>1.0077696</c:v>
                </c:pt>
                <c:pt idx="4">
                  <c:v>1.0850058361110531</c:v>
                </c:pt>
                <c:pt idx="5">
                  <c:v>1.1678821774519539</c:v>
                </c:pt>
                <c:pt idx="6">
                  <c:v>1.2567662557134105</c:v>
                </c:pt>
                <c:pt idx="7">
                  <c:v>1.3520426847654836</c:v>
                </c:pt>
                <c:pt idx="8">
                  <c:v>1.4541127014752959</c:v>
                </c:pt>
                <c:pt idx="9">
                  <c:v>1.5633935717646805</c:v>
                </c:pt>
                <c:pt idx="10">
                  <c:v>1.6803177259717379</c:v>
                </c:pt>
                <c:pt idx="11">
                  <c:v>1.8053315851820944</c:v>
                </c:pt>
                <c:pt idx="12">
                  <c:v>1.9388940382218083</c:v>
                </c:pt>
                <c:pt idx="13">
                  <c:v>2.0814745276413791</c:v>
                </c:pt>
                <c:pt idx="14">
                  <c:v>2.233550702488623</c:v>
                </c:pt>
                <c:pt idx="15">
                  <c:v>2.3956055962190881</c:v>
                </c:pt>
                <c:pt idx="16">
                  <c:v>2.5681242900078276</c:v>
                </c:pt>
                <c:pt idx="17">
                  <c:v>2.7515900253120265</c:v>
                </c:pt>
                <c:pt idx="18">
                  <c:v>2.9464797351123329</c:v>
                </c:pt>
                <c:pt idx="19">
                  <c:v>3.1532589711565606</c:v>
                </c:pt>
                <c:pt idx="20">
                  <c:v>3.3723762150518213</c:v>
                </c:pt>
                <c:pt idx="21">
                  <c:v>3.6042565744698098</c:v>
                </c:pt>
                <c:pt idx="22">
                  <c:v>3.8492948822453648</c:v>
                </c:pt>
                <c:pt idx="23">
                  <c:v>4.1078482358567268</c:v>
                </c:pt>
                <c:pt idx="24">
                  <c:v>4.3802280376291609</c:v>
                </c:pt>
                <c:pt idx="25">
                  <c:v>4.6666916217673853</c:v>
                </c:pt>
                <c:pt idx="26">
                  <c:v>4.9674335825331966</c:v>
                </c:pt>
                <c:pt idx="27">
                  <c:v>5.282576947812923</c:v>
                </c:pt>
                <c:pt idx="28">
                  <c:v>5.6121643729394091</c:v>
                </c:pt>
                <c:pt idx="29">
                  <c:v>5.9561495596115934</c:v>
                </c:pt>
                <c:pt idx="30">
                  <c:v>6.3143891324589836</c:v>
                </c:pt>
                <c:pt idx="31">
                  <c:v>6.6866352293353142</c:v>
                </c:pt>
                <c:pt idx="32">
                  <c:v>7.0725290787148456</c:v>
                </c:pt>
                <c:pt idx="33">
                  <c:v>7.4715958464478094</c:v>
                </c:pt>
                <c:pt idx="34">
                  <c:v>7.8832410325214468</c:v>
                </c:pt>
                <c:pt idx="35">
                  <c:v>8.3067486845337282</c:v>
                </c:pt>
                <c:pt idx="36">
                  <c:v>8.7412816669364179</c:v>
                </c:pt>
                <c:pt idx="37">
                  <c:v>9.1858841830222691</c:v>
                </c:pt>
                <c:pt idx="38">
                  <c:v>9.6394866902510543</c:v>
                </c:pt>
                <c:pt idx="39">
                  <c:v>10.100913279966049</c:v>
                </c:pt>
                <c:pt idx="40">
                  <c:v>10.568891512065351</c:v>
                </c:pt>
                <c:pt idx="41">
                  <c:v>11.042064607051222</c:v>
                </c:pt>
                <c:pt idx="42">
                  <c:v>11.519005806327673</c:v>
                </c:pt>
                <c:pt idx="43">
                  <c:v>11.998234621613186</c:v>
                </c:pt>
                <c:pt idx="44">
                  <c:v>12.47823461122465</c:v>
                </c:pt>
                <c:pt idx="45">
                  <c:v>12.957472250080073</c:v>
                </c:pt>
                <c:pt idx="46">
                  <c:v>13.43441640638116</c:v>
                </c:pt>
                <c:pt idx="47">
                  <c:v>13.907557904958177</c:v>
                </c:pt>
                <c:pt idx="48">
                  <c:v>14.375428647755616</c:v>
                </c:pt>
                <c:pt idx="49">
                  <c:v>14.836619776887023</c:v>
                </c:pt>
                <c:pt idx="50">
                  <c:v>15.289798404358269</c:v>
                </c:pt>
                <c:pt idx="51">
                  <c:v>15.733722492553875</c:v>
                </c:pt>
                <c:pt idx="52">
                  <c:v>16.167253547049199</c:v>
                </c:pt>
                <c:pt idx="53">
                  <c:v>16.589366873297884</c:v>
                </c:pt>
                <c:pt idx="54">
                  <c:v>16.999159245638804</c:v>
                </c:pt>
                <c:pt idx="55">
                  <c:v>17.395853935094621</c:v>
                </c:pt>
                <c:pt idx="56">
                  <c:v>17.778803136131703</c:v>
                </c:pt>
                <c:pt idx="57">
                  <c:v>18.14748791717782</c:v>
                </c:pt>
                <c:pt idx="58">
                  <c:v>18.501515891538329</c:v>
                </c:pt>
                <c:pt idx="59">
                  <c:v>18.840616861911911</c:v>
                </c:pt>
                <c:pt idx="60">
                  <c:v>19.164636731740334</c:v>
                </c:pt>
                <c:pt idx="61">
                  <c:v>19.473530000080991</c:v>
                </c:pt>
                <c:pt idx="62">
                  <c:v>19.767351164540621</c:v>
                </c:pt>
                <c:pt idx="63">
                  <c:v>20.046245350829651</c:v>
                </c:pt>
                <c:pt idx="64">
                  <c:v>20.310438470010489</c:v>
                </c:pt>
                <c:pt idx="65">
                  <c:v>20.560227178131054</c:v>
                </c:pt>
                <c:pt idx="66">
                  <c:v>20.79596888032701</c:v>
                </c:pt>
                <c:pt idx="67">
                  <c:v>21.0180719851814</c:v>
                </c:pt>
                <c:pt idx="68">
                  <c:v>21.226986577415026</c:v>
                </c:pt>
                <c:pt idx="69">
                  <c:v>21.423195639749036</c:v>
                </c:pt>
                <c:pt idx="70">
                  <c:v>21.607206919532416</c:v>
                </c:pt>
                <c:pt idx="71">
                  <c:v>21.779545503550047</c:v>
                </c:pt>
                <c:pt idx="72">
                  <c:v>21.940747136030026</c:v>
                </c:pt>
                <c:pt idx="73">
                  <c:v>22.091352290621732</c:v>
                </c:pt>
                <c:pt idx="74">
                  <c:v>22.231900987110276</c:v>
                </c:pt>
                <c:pt idx="75">
                  <c:v>22.362928327743514</c:v>
                </c:pt>
                <c:pt idx="76">
                  <c:v>22.484960715990351</c:v>
                </c:pt>
                <c:pt idx="77">
                  <c:v>22.598512711937481</c:v>
                </c:pt>
                <c:pt idx="78">
                  <c:v>22.704084472920481</c:v>
                </c:pt>
                <c:pt idx="79">
                  <c:v>22.802159724909089</c:v>
                </c:pt>
                <c:pt idx="80">
                  <c:v>22.893204209167589</c:v>
                </c:pt>
                <c:pt idx="81">
                  <c:v>22.977664549358835</c:v>
                </c:pt>
                <c:pt idx="82">
                  <c:v>23.055967486164668</c:v>
                </c:pt>
                <c:pt idx="83">
                  <c:v>23.128519429314238</c:v>
                </c:pt>
                <c:pt idx="84">
                  <c:v>23.195706280352152</c:v>
                </c:pt>
                <c:pt idx="85">
                  <c:v>23.2578934832991</c:v>
                </c:pt>
                <c:pt idx="86">
                  <c:v>23.315426264361406</c:v>
                </c:pt>
                <c:pt idx="87">
                  <c:v>23.368630025880744</c:v>
                </c:pt>
                <c:pt idx="88">
                  <c:v>23.41781086366289</c:v>
                </c:pt>
                <c:pt idx="89">
                  <c:v>23.463256180601629</c:v>
                </c:pt>
                <c:pt idx="90">
                  <c:v>23.505235373061296</c:v>
                </c:pt>
                <c:pt idx="91">
                  <c:v>23.544000569762829</c:v>
                </c:pt>
                <c:pt idx="92">
                  <c:v>23.579787405913876</c:v>
                </c:pt>
                <c:pt idx="93">
                  <c:v>23.612815818026675</c:v>
                </c:pt>
                <c:pt idx="94">
                  <c:v>23.643290847281971</c:v>
                </c:pt>
                <c:pt idx="95">
                  <c:v>23.671403441433966</c:v>
                </c:pt>
                <c:pt idx="96">
                  <c:v>23.697331247124911</c:v>
                </c:pt>
                <c:pt idx="97">
                  <c:v>23.721239386108362</c:v>
                </c:pt>
                <c:pt idx="98">
                  <c:v>23.743281210286835</c:v>
                </c:pt>
                <c:pt idx="99">
                  <c:v>23.763599031673913</c:v>
                </c:pt>
                <c:pt idx="100">
                  <c:v>23.782324824413916</c:v>
                </c:pt>
                <c:pt idx="101">
                  <c:v>23.799580896853914</c:v>
                </c:pt>
                <c:pt idx="102">
                  <c:v>23.815480532382583</c:v>
                </c:pt>
                <c:pt idx="103">
                  <c:v>23.830128598345542</c:v>
                </c:pt>
                <c:pt idx="104">
                  <c:v>23.843622122834233</c:v>
                </c:pt>
                <c:pt idx="105">
                  <c:v>23.856050839539272</c:v>
                </c:pt>
                <c:pt idx="106">
                  <c:v>23.867497701173473</c:v>
                </c:pt>
                <c:pt idx="107">
                  <c:v>23.87803936221561</c:v>
                </c:pt>
                <c:pt idx="108">
                  <c:v>23.887746631914467</c:v>
                </c:pt>
                <c:pt idx="109">
                  <c:v>23.896684898632486</c:v>
                </c:pt>
                <c:pt idx="110">
                  <c:v>23.904914526707984</c:v>
                </c:pt>
                <c:pt idx="111">
                  <c:v>23.912491227080576</c:v>
                </c:pt>
                <c:pt idx="112">
                  <c:v>23.919466402963</c:v>
                </c:pt>
              </c:numCache>
            </c:numRef>
          </c:val>
        </c:ser>
        <c:ser>
          <c:idx val="1"/>
          <c:order val="3"/>
          <c:tx>
            <c:strRef>
              <c:f>'Response&amp;Debt'!$D$4</c:f>
              <c:strCache>
                <c:ptCount val="1"/>
                <c:pt idx="0">
                  <c:v>Operating Needs</c:v>
                </c:pt>
              </c:strCache>
            </c:strRef>
          </c:tx>
          <c:spPr>
            <a:ln>
              <a:prstDash val="dash"/>
            </a:ln>
          </c:spPr>
          <c:marker>
            <c:symbol val="none"/>
          </c:marker>
          <c:cat>
            <c:numRef>
              <c:f>'Response&amp;Debt'!$A$9:$A$121</c:f>
              <c:numCache>
                <c:formatCode>General</c:formatCode>
                <c:ptCount val="11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numCache>
            </c:numRef>
          </c:cat>
          <c:val>
            <c:numRef>
              <c:f>'Response&amp;Debt'!$D$9:$D$121</c:f>
              <c:numCache>
                <c:formatCode>General</c:formatCode>
                <c:ptCount val="113"/>
                <c:pt idx="0">
                  <c:v>0.65</c:v>
                </c:pt>
                <c:pt idx="1">
                  <c:v>0.70200000000000007</c:v>
                </c:pt>
                <c:pt idx="2">
                  <c:v>0.75816000000000006</c:v>
                </c:pt>
                <c:pt idx="3">
                  <c:v>0.81881280000000012</c:v>
                </c:pt>
                <c:pt idx="4">
                  <c:v>0.88156724184023061</c:v>
                </c:pt>
                <c:pt idx="5">
                  <c:v>0.94890426917971249</c:v>
                </c:pt>
                <c:pt idx="6">
                  <c:v>1.021122582767146</c:v>
                </c:pt>
                <c:pt idx="7">
                  <c:v>1.0985346813719554</c:v>
                </c:pt>
                <c:pt idx="8">
                  <c:v>1.1814665699486779</c:v>
                </c:pt>
                <c:pt idx="9">
                  <c:v>1.270257277058803</c:v>
                </c:pt>
                <c:pt idx="10">
                  <c:v>1.3652581523520371</c:v>
                </c:pt>
                <c:pt idx="11">
                  <c:v>1.4668319129604517</c:v>
                </c:pt>
                <c:pt idx="12">
                  <c:v>1.5753514060552192</c:v>
                </c:pt>
                <c:pt idx="13">
                  <c:v>1.6911980537086206</c:v>
                </c:pt>
                <c:pt idx="14">
                  <c:v>1.8147599457720063</c:v>
                </c:pt>
                <c:pt idx="15">
                  <c:v>1.9464295469280091</c:v>
                </c:pt>
                <c:pt idx="16">
                  <c:v>2.0866009856313599</c:v>
                </c:pt>
                <c:pt idx="17">
                  <c:v>2.2356668955660215</c:v>
                </c:pt>
                <c:pt idx="18">
                  <c:v>2.3940147847787703</c:v>
                </c:pt>
                <c:pt idx="19">
                  <c:v>2.5620229140647055</c:v>
                </c:pt>
                <c:pt idx="20">
                  <c:v>2.740055674729605</c:v>
                </c:pt>
                <c:pt idx="21">
                  <c:v>2.9284584667567204</c:v>
                </c:pt>
                <c:pt idx="22">
                  <c:v>3.1275520918243589</c:v>
                </c:pt>
                <c:pt idx="23">
                  <c:v>3.3376266916335902</c:v>
                </c:pt>
                <c:pt idx="24">
                  <c:v>3.5589352805736931</c:v>
                </c:pt>
                <c:pt idx="25">
                  <c:v>3.7916869426860007</c:v>
                </c:pt>
                <c:pt idx="26">
                  <c:v>4.0360397858082226</c:v>
                </c:pt>
                <c:pt idx="27">
                  <c:v>4.292093770098</c:v>
                </c:pt>
                <c:pt idx="28">
                  <c:v>4.55988355301327</c:v>
                </c:pt>
                <c:pt idx="29">
                  <c:v>4.8393715171844196</c:v>
                </c:pt>
                <c:pt idx="30">
                  <c:v>5.130441170122924</c:v>
                </c:pt>
                <c:pt idx="31">
                  <c:v>5.4328911238349429</c:v>
                </c:pt>
                <c:pt idx="32">
                  <c:v>5.7464298764558119</c:v>
                </c:pt>
                <c:pt idx="33">
                  <c:v>6.0706716252388455</c:v>
                </c:pt>
                <c:pt idx="34">
                  <c:v>6.405133338923676</c:v>
                </c:pt>
                <c:pt idx="35">
                  <c:v>6.7492333061836547</c:v>
                </c:pt>
                <c:pt idx="36">
                  <c:v>7.1022913543858399</c:v>
                </c:pt>
                <c:pt idx="37">
                  <c:v>7.4635308987055939</c:v>
                </c:pt>
                <c:pt idx="38">
                  <c:v>7.8320829358289821</c:v>
                </c:pt>
                <c:pt idx="39">
                  <c:v>8.2069920399724143</c:v>
                </c:pt>
                <c:pt idx="40">
                  <c:v>8.587224353553097</c:v>
                </c:pt>
                <c:pt idx="41">
                  <c:v>8.9716774932291177</c:v>
                </c:pt>
                <c:pt idx="42">
                  <c:v>9.359192217641235</c:v>
                </c:pt>
                <c:pt idx="43">
                  <c:v>9.748565630060714</c:v>
                </c:pt>
                <c:pt idx="44">
                  <c:v>10.138565621620028</c:v>
                </c:pt>
                <c:pt idx="45">
                  <c:v>10.52794620319006</c:v>
                </c:pt>
                <c:pt idx="46">
                  <c:v>10.915463330184693</c:v>
                </c:pt>
                <c:pt idx="47">
                  <c:v>11.299890797778518</c:v>
                </c:pt>
                <c:pt idx="48">
                  <c:v>11.680035776301438</c:v>
                </c:pt>
                <c:pt idx="49">
                  <c:v>12.054753568720706</c:v>
                </c:pt>
                <c:pt idx="50">
                  <c:v>12.422961203541094</c:v>
                </c:pt>
                <c:pt idx="51">
                  <c:v>12.783649525200024</c:v>
                </c:pt>
                <c:pt idx="52">
                  <c:v>13.135893506977474</c:v>
                </c:pt>
                <c:pt idx="53">
                  <c:v>13.478860584554532</c:v>
                </c:pt>
                <c:pt idx="54">
                  <c:v>13.811816887081529</c:v>
                </c:pt>
                <c:pt idx="55">
                  <c:v>14.134131322264381</c:v>
                </c:pt>
                <c:pt idx="56">
                  <c:v>14.445277548107009</c:v>
                </c:pt>
                <c:pt idx="57">
                  <c:v>14.744833932706978</c:v>
                </c:pt>
                <c:pt idx="58">
                  <c:v>15.032481661874892</c:v>
                </c:pt>
                <c:pt idx="59">
                  <c:v>15.308001200303428</c:v>
                </c:pt>
                <c:pt idx="60">
                  <c:v>15.571267344539022</c:v>
                </c:pt>
                <c:pt idx="61">
                  <c:v>15.822243125065805</c:v>
                </c:pt>
                <c:pt idx="62">
                  <c:v>16.060972821189253</c:v>
                </c:pt>
                <c:pt idx="63">
                  <c:v>16.287574347549093</c:v>
                </c:pt>
                <c:pt idx="64">
                  <c:v>16.502231256883523</c:v>
                </c:pt>
                <c:pt idx="65">
                  <c:v>16.705184582231482</c:v>
                </c:pt>
                <c:pt idx="66">
                  <c:v>16.896724715265695</c:v>
                </c:pt>
                <c:pt idx="67">
                  <c:v>17.077183487959889</c:v>
                </c:pt>
                <c:pt idx="68">
                  <c:v>17.246926594149709</c:v>
                </c:pt>
                <c:pt idx="69">
                  <c:v>17.406346457296092</c:v>
                </c:pt>
                <c:pt idx="70">
                  <c:v>17.555855622120088</c:v>
                </c:pt>
                <c:pt idx="71">
                  <c:v>17.695880721634413</c:v>
                </c:pt>
                <c:pt idx="72">
                  <c:v>17.826857048024397</c:v>
                </c:pt>
                <c:pt idx="73">
                  <c:v>17.949223736130158</c:v>
                </c:pt>
                <c:pt idx="74">
                  <c:v>18.063419552027099</c:v>
                </c:pt>
                <c:pt idx="75">
                  <c:v>18.169879266291606</c:v>
                </c:pt>
                <c:pt idx="76">
                  <c:v>18.269030581742161</c:v>
                </c:pt>
                <c:pt idx="77">
                  <c:v>18.361291578449205</c:v>
                </c:pt>
                <c:pt idx="78">
                  <c:v>18.447068634247891</c:v>
                </c:pt>
                <c:pt idx="79">
                  <c:v>18.526754776488634</c:v>
                </c:pt>
                <c:pt idx="80">
                  <c:v>18.600728419948666</c:v>
                </c:pt>
                <c:pt idx="81">
                  <c:v>18.669352446354054</c:v>
                </c:pt>
                <c:pt idx="82">
                  <c:v>18.732973582508794</c:v>
                </c:pt>
                <c:pt idx="83">
                  <c:v>18.791922036317818</c:v>
                </c:pt>
                <c:pt idx="84">
                  <c:v>18.846511352786123</c:v>
                </c:pt>
                <c:pt idx="85">
                  <c:v>18.897038455180518</c:v>
                </c:pt>
                <c:pt idx="86">
                  <c:v>18.943783839793642</c:v>
                </c:pt>
                <c:pt idx="87">
                  <c:v>18.987011896028104</c:v>
                </c:pt>
                <c:pt idx="88">
                  <c:v>19.026971326726098</c:v>
                </c:pt>
                <c:pt idx="89">
                  <c:v>19.063895646738825</c:v>
                </c:pt>
                <c:pt idx="90">
                  <c:v>19.098003740612302</c:v>
                </c:pt>
                <c:pt idx="91">
                  <c:v>19.129500462932299</c:v>
                </c:pt>
                <c:pt idx="92">
                  <c:v>19.158577267305024</c:v>
                </c:pt>
                <c:pt idx="93">
                  <c:v>19.185412852146673</c:v>
                </c:pt>
                <c:pt idx="94">
                  <c:v>19.210173813416603</c:v>
                </c:pt>
                <c:pt idx="95">
                  <c:v>19.2330152961651</c:v>
                </c:pt>
                <c:pt idx="96">
                  <c:v>19.254081638288991</c:v>
                </c:pt>
                <c:pt idx="97">
                  <c:v>19.273507001213044</c:v>
                </c:pt>
                <c:pt idx="98">
                  <c:v>19.291415983358053</c:v>
                </c:pt>
                <c:pt idx="99">
                  <c:v>19.307924213235054</c:v>
                </c:pt>
                <c:pt idx="100">
                  <c:v>19.323138919836307</c:v>
                </c:pt>
                <c:pt idx="101">
                  <c:v>19.337159478693806</c:v>
                </c:pt>
                <c:pt idx="102">
                  <c:v>19.350077932560851</c:v>
                </c:pt>
                <c:pt idx="103">
                  <c:v>19.361979486155754</c:v>
                </c:pt>
                <c:pt idx="104">
                  <c:v>19.372942974802815</c:v>
                </c:pt>
                <c:pt idx="105">
                  <c:v>19.383041307125659</c:v>
                </c:pt>
                <c:pt idx="106">
                  <c:v>19.392341882203446</c:v>
                </c:pt>
                <c:pt idx="107">
                  <c:v>19.400906981800183</c:v>
                </c:pt>
                <c:pt idx="108">
                  <c:v>19.408794138430505</c:v>
                </c:pt>
                <c:pt idx="109">
                  <c:v>19.416056480138895</c:v>
                </c:pt>
                <c:pt idx="110">
                  <c:v>19.422743052950239</c:v>
                </c:pt>
                <c:pt idx="111">
                  <c:v>19.428899122002967</c:v>
                </c:pt>
                <c:pt idx="112">
                  <c:v>19.434566452407438</c:v>
                </c:pt>
              </c:numCache>
            </c:numRef>
          </c:val>
        </c:ser>
        <c:ser>
          <c:idx val="5"/>
          <c:order val="4"/>
          <c:tx>
            <c:strRef>
              <c:f>'Response&amp;Debt'!$E$4</c:f>
              <c:strCache>
                <c:ptCount val="1"/>
                <c:pt idx="0">
                  <c:v>Needs Met</c:v>
                </c:pt>
              </c:strCache>
            </c:strRef>
          </c:tx>
          <c:marker>
            <c:symbol val="none"/>
          </c:marker>
          <c:cat>
            <c:numRef>
              <c:f>'Response&amp;Debt'!$A$9:$A$121</c:f>
              <c:numCache>
                <c:formatCode>General</c:formatCode>
                <c:ptCount val="11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numCache>
            </c:numRef>
          </c:cat>
          <c:val>
            <c:numRef>
              <c:f>'Response&amp;Debt'!$E$9:$E$121</c:f>
              <c:numCache>
                <c:formatCode>General</c:formatCode>
                <c:ptCount val="113"/>
                <c:pt idx="0">
                  <c:v>0.65</c:v>
                </c:pt>
                <c:pt idx="1">
                  <c:v>0.70200000000000007</c:v>
                </c:pt>
                <c:pt idx="2">
                  <c:v>0.75816000000000006</c:v>
                </c:pt>
                <c:pt idx="3">
                  <c:v>0.81881280000000012</c:v>
                </c:pt>
                <c:pt idx="4">
                  <c:v>0.88156724184023061</c:v>
                </c:pt>
                <c:pt idx="5">
                  <c:v>0.94890426917971249</c:v>
                </c:pt>
                <c:pt idx="6">
                  <c:v>1.021122582767146</c:v>
                </c:pt>
                <c:pt idx="7">
                  <c:v>1.0985346813719554</c:v>
                </c:pt>
                <c:pt idx="8">
                  <c:v>1.1814665699486779</c:v>
                </c:pt>
                <c:pt idx="9">
                  <c:v>1.270257277058803</c:v>
                </c:pt>
                <c:pt idx="10">
                  <c:v>1.3652581523520371</c:v>
                </c:pt>
                <c:pt idx="11">
                  <c:v>1.4668319129604517</c:v>
                </c:pt>
                <c:pt idx="12">
                  <c:v>1.5753514060552192</c:v>
                </c:pt>
                <c:pt idx="13">
                  <c:v>1.6911980537086206</c:v>
                </c:pt>
                <c:pt idx="14">
                  <c:v>1.8147599457720063</c:v>
                </c:pt>
                <c:pt idx="15">
                  <c:v>1.9464295469280091</c:v>
                </c:pt>
                <c:pt idx="16">
                  <c:v>2.0866009856313599</c:v>
                </c:pt>
                <c:pt idx="17">
                  <c:v>2.2356668955660215</c:v>
                </c:pt>
                <c:pt idx="18">
                  <c:v>2.3940147847787703</c:v>
                </c:pt>
                <c:pt idx="19">
                  <c:v>2.5620229140647055</c:v>
                </c:pt>
                <c:pt idx="20">
                  <c:v>2.740055674729605</c:v>
                </c:pt>
                <c:pt idx="21">
                  <c:v>2.9284584667567204</c:v>
                </c:pt>
                <c:pt idx="22">
                  <c:v>3.1275520918243589</c:v>
                </c:pt>
                <c:pt idx="23">
                  <c:v>3.3376266916335902</c:v>
                </c:pt>
                <c:pt idx="24">
                  <c:v>3.5589352805736931</c:v>
                </c:pt>
                <c:pt idx="25">
                  <c:v>3.7916869426860007</c:v>
                </c:pt>
                <c:pt idx="26">
                  <c:v>4.0360397858082226</c:v>
                </c:pt>
                <c:pt idx="27">
                  <c:v>4.292093770098</c:v>
                </c:pt>
                <c:pt idx="28">
                  <c:v>4.55988355301327</c:v>
                </c:pt>
                <c:pt idx="29">
                  <c:v>4.8393715171844196</c:v>
                </c:pt>
                <c:pt idx="30">
                  <c:v>5.130441170122924</c:v>
                </c:pt>
                <c:pt idx="31">
                  <c:v>5.4328911238349429</c:v>
                </c:pt>
                <c:pt idx="32">
                  <c:v>5.7464298764558119</c:v>
                </c:pt>
                <c:pt idx="33">
                  <c:v>6.0706716252388455</c:v>
                </c:pt>
                <c:pt idx="34">
                  <c:v>6.405133338923676</c:v>
                </c:pt>
                <c:pt idx="35">
                  <c:v>6.7492333061836547</c:v>
                </c:pt>
                <c:pt idx="36">
                  <c:v>7.1022913543858399</c:v>
                </c:pt>
                <c:pt idx="37">
                  <c:v>7.4635308987055939</c:v>
                </c:pt>
                <c:pt idx="38">
                  <c:v>7.8320829358289821</c:v>
                </c:pt>
                <c:pt idx="39">
                  <c:v>8.2069920399724143</c:v>
                </c:pt>
                <c:pt idx="40">
                  <c:v>8.587224353553097</c:v>
                </c:pt>
                <c:pt idx="41">
                  <c:v>8.9716774932291177</c:v>
                </c:pt>
                <c:pt idx="42">
                  <c:v>9.359192217641235</c:v>
                </c:pt>
                <c:pt idx="43">
                  <c:v>9.748565630060714</c:v>
                </c:pt>
                <c:pt idx="44">
                  <c:v>10.138565621620028</c:v>
                </c:pt>
                <c:pt idx="45">
                  <c:v>10.52794620319006</c:v>
                </c:pt>
                <c:pt idx="46">
                  <c:v>10.915463330184693</c:v>
                </c:pt>
                <c:pt idx="47">
                  <c:v>11.299890797778518</c:v>
                </c:pt>
                <c:pt idx="48">
                  <c:v>11.680035776301438</c:v>
                </c:pt>
                <c:pt idx="49">
                  <c:v>12.054753568720706</c:v>
                </c:pt>
                <c:pt idx="50">
                  <c:v>12.422961203541094</c:v>
                </c:pt>
                <c:pt idx="51">
                  <c:v>12.783649525200024</c:v>
                </c:pt>
                <c:pt idx="52">
                  <c:v>13.135893506977474</c:v>
                </c:pt>
                <c:pt idx="53">
                  <c:v>13.478860584554532</c:v>
                </c:pt>
                <c:pt idx="54">
                  <c:v>13.811816887081529</c:v>
                </c:pt>
                <c:pt idx="55">
                  <c:v>14.134131322264381</c:v>
                </c:pt>
                <c:pt idx="56">
                  <c:v>14.445277548107009</c:v>
                </c:pt>
                <c:pt idx="57">
                  <c:v>14.744833932706978</c:v>
                </c:pt>
                <c:pt idx="58">
                  <c:v>15.032481661874892</c:v>
                </c:pt>
                <c:pt idx="59">
                  <c:v>15.308001200303428</c:v>
                </c:pt>
                <c:pt idx="60">
                  <c:v>15.571267344539022</c:v>
                </c:pt>
                <c:pt idx="61">
                  <c:v>15.822243125065805</c:v>
                </c:pt>
                <c:pt idx="62">
                  <c:v>16.060972821189253</c:v>
                </c:pt>
                <c:pt idx="63">
                  <c:v>16.287574347549093</c:v>
                </c:pt>
                <c:pt idx="64">
                  <c:v>16.502231256883523</c:v>
                </c:pt>
                <c:pt idx="65">
                  <c:v>16.705184582231482</c:v>
                </c:pt>
                <c:pt idx="66">
                  <c:v>16.896724715265695</c:v>
                </c:pt>
                <c:pt idx="67">
                  <c:v>17.077183487959889</c:v>
                </c:pt>
                <c:pt idx="68">
                  <c:v>17.246926594149709</c:v>
                </c:pt>
                <c:pt idx="69">
                  <c:v>17.406346457296092</c:v>
                </c:pt>
                <c:pt idx="70">
                  <c:v>17.555855622120088</c:v>
                </c:pt>
                <c:pt idx="71">
                  <c:v>17.695880721634413</c:v>
                </c:pt>
                <c:pt idx="72">
                  <c:v>17.826857048024397</c:v>
                </c:pt>
                <c:pt idx="73">
                  <c:v>17.949223736130158</c:v>
                </c:pt>
                <c:pt idx="74">
                  <c:v>18.063419552027099</c:v>
                </c:pt>
                <c:pt idx="75">
                  <c:v>17.99613187879951</c:v>
                </c:pt>
                <c:pt idx="76">
                  <c:v>17.867610355158178</c:v>
                </c:pt>
                <c:pt idx="77">
                  <c:v>17.727068941192869</c:v>
                </c:pt>
                <c:pt idx="78">
                  <c:v>17.575232586510111</c:v>
                </c:pt>
                <c:pt idx="79">
                  <c:v>17.412799654934506</c:v>
                </c:pt>
                <c:pt idx="80">
                  <c:v>17.24044020764304</c:v>
                </c:pt>
                <c:pt idx="81">
                  <c:v>17.058794826015109</c:v>
                </c:pt>
                <c:pt idx="82">
                  <c:v>16.868473903445349</c:v>
                </c:pt>
                <c:pt idx="83">
                  <c:v>16.670057339515878</c:v>
                </c:pt>
                <c:pt idx="84">
                  <c:v>16.464094574808872</c:v>
                </c:pt>
                <c:pt idx="85">
                  <c:v>16.251104909951316</c:v>
                </c:pt>
                <c:pt idx="86">
                  <c:v>16.031578057974684</c:v>
                </c:pt>
                <c:pt idx="87">
                  <c:v>15.805974884550343</c:v>
                </c:pt>
                <c:pt idx="88">
                  <c:v>15.57472829598224</c:v>
                </c:pt>
                <c:pt idx="89">
                  <c:v>15.338244239898147</c:v>
                </c:pt>
                <c:pt idx="90">
                  <c:v>15.09690278830946</c:v>
                </c:pt>
                <c:pt idx="91">
                  <c:v>14.851059277064341</c:v>
                </c:pt>
                <c:pt idx="92">
                  <c:v>14.601045479679229</c:v>
                </c:pt>
                <c:pt idx="93">
                  <c:v>14.34717079709489</c:v>
                </c:pt>
                <c:pt idx="94">
                  <c:v>14.08972344807299</c:v>
                </c:pt>
                <c:pt idx="95">
                  <c:v>13.828971647745062</c:v>
                </c:pt>
                <c:pt idx="96">
                  <c:v>13.565164764269682</c:v>
                </c:pt>
                <c:pt idx="97">
                  <c:v>13.298534445672637</c:v>
                </c:pt>
                <c:pt idx="98">
                  <c:v>13.029295710767141</c:v>
                </c:pt>
                <c:pt idx="99">
                  <c:v>12.757647999605069</c:v>
                </c:pt>
                <c:pt idx="100">
                  <c:v>12.483776180224897</c:v>
                </c:pt>
                <c:pt idx="101">
                  <c:v>12.207851509564218</c:v>
                </c:pt>
                <c:pt idx="102">
                  <c:v>11.930032547320273</c:v>
                </c:pt>
                <c:pt idx="103">
                  <c:v>11.650466022294651</c:v>
                </c:pt>
                <c:pt idx="104">
                  <c:v>11.369287651370087</c:v>
                </c:pt>
                <c:pt idx="105">
                  <c:v>11.086622911757146</c:v>
                </c:pt>
                <c:pt idx="106">
                  <c:v>10.802587767535226</c:v>
                </c:pt>
                <c:pt idx="107">
                  <c:v>10.517289351810206</c:v>
                </c:pt>
                <c:pt idx="108">
                  <c:v>10.230826606034842</c:v>
                </c:pt>
                <c:pt idx="109">
                  <c:v>9.9432908781994591</c:v>
                </c:pt>
                <c:pt idx="110">
                  <c:v>9.6547664817099843</c:v>
                </c:pt>
                <c:pt idx="111">
                  <c:v>9.365331216837216</c:v>
                </c:pt>
                <c:pt idx="112">
                  <c:v>9.0750568566532124</c:v>
                </c:pt>
              </c:numCache>
            </c:numRef>
          </c:val>
        </c:ser>
        <c:ser>
          <c:idx val="2"/>
          <c:order val="5"/>
          <c:tx>
            <c:strRef>
              <c:f>'Response&amp;Debt'!$G$4</c:f>
              <c:strCache>
                <c:ptCount val="1"/>
                <c:pt idx="0">
                  <c:v>Finance Claims</c:v>
                </c:pt>
              </c:strCache>
            </c:strRef>
          </c:tx>
          <c:marker>
            <c:symbol val="none"/>
          </c:marker>
          <c:cat>
            <c:numRef>
              <c:f>'Response&amp;Debt'!$A$9:$A$121</c:f>
              <c:numCache>
                <c:formatCode>General</c:formatCode>
                <c:ptCount val="11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numCache>
            </c:numRef>
          </c:cat>
          <c:val>
            <c:numRef>
              <c:f>'Response&amp;Debt'!$G$9:$G$121</c:f>
              <c:numCache>
                <c:formatCode>General</c:formatCode>
                <c:ptCount val="113"/>
                <c:pt idx="0">
                  <c:v>9.9999999999999985E-3</c:v>
                </c:pt>
                <c:pt idx="1">
                  <c:v>2.0799999999999999E-2</c:v>
                </c:pt>
                <c:pt idx="2">
                  <c:v>3.2464E-2</c:v>
                </c:pt>
                <c:pt idx="3">
                  <c:v>4.506112000000001E-2</c:v>
                </c:pt>
                <c:pt idx="4">
                  <c:v>5.8623692951388175E-2</c:v>
                </c:pt>
                <c:pt idx="5">
                  <c:v>7.3222220169537583E-2</c:v>
                </c:pt>
                <c:pt idx="6">
                  <c:v>8.8931798365955217E-2</c:v>
                </c:pt>
                <c:pt idx="7">
                  <c:v>0.10583233192552376</c:v>
                </c:pt>
                <c:pt idx="8">
                  <c:v>0.12400874069396496</c:v>
                </c:pt>
                <c:pt idx="9">
                  <c:v>0.14355116034102347</c:v>
                </c:pt>
                <c:pt idx="10">
                  <c:v>0.1645551319156702</c:v>
                </c:pt>
                <c:pt idx="11">
                  <c:v>0.18712177673044639</c:v>
                </c:pt>
                <c:pt idx="12">
                  <c:v>0.21135795220821899</c:v>
                </c:pt>
                <c:pt idx="13">
                  <c:v>0.23737638380373624</c:v>
                </c:pt>
                <c:pt idx="14">
                  <c:v>0.26529576758484402</c:v>
                </c:pt>
                <c:pt idx="15">
                  <c:v>0.29524083753758262</c:v>
                </c:pt>
                <c:pt idx="16">
                  <c:v>0.32734239116268044</c:v>
                </c:pt>
                <c:pt idx="17">
                  <c:v>0.36173726647908072</c:v>
                </c:pt>
                <c:pt idx="18">
                  <c:v>0.39856826316798488</c:v>
                </c:pt>
                <c:pt idx="19">
                  <c:v>0.43798400030744189</c:v>
                </c:pt>
                <c:pt idx="20">
                  <c:v>0.48013870299558964</c:v>
                </c:pt>
                <c:pt idx="21">
                  <c:v>0.52519191017646227</c:v>
                </c:pt>
                <c:pt idx="22">
                  <c:v>0.57330809620452938</c:v>
                </c:pt>
                <c:pt idx="23">
                  <c:v>0.6246561991527384</c:v>
                </c:pt>
                <c:pt idx="24">
                  <c:v>0.67940904962310289</c:v>
                </c:pt>
                <c:pt idx="25">
                  <c:v>0.73774269489519517</c:v>
                </c:pt>
                <c:pt idx="26">
                  <c:v>0.79983561467686015</c:v>
                </c:pt>
                <c:pt idx="27">
                  <c:v>0.86586782652452166</c:v>
                </c:pt>
                <c:pt idx="28">
                  <c:v>0.93601988118626422</c:v>
                </c:pt>
                <c:pt idx="29">
                  <c:v>1.0104717506814092</c:v>
                </c:pt>
                <c:pt idx="30">
                  <c:v>1.0894016148371464</c:v>
                </c:pt>
                <c:pt idx="31">
                  <c:v>1.1729845552038378</c:v>
                </c:pt>
                <c:pt idx="32">
                  <c:v>1.2613911686877735</c:v>
                </c:pt>
                <c:pt idx="33">
                  <c:v>1.354786116768371</c:v>
                </c:pt>
                <c:pt idx="34">
                  <c:v>1.453326629674889</c:v>
                </c:pt>
                <c:pt idx="35">
                  <c:v>1.5571609882315607</c:v>
                </c:pt>
                <c:pt idx="36">
                  <c:v>1.6664270090682658</c:v>
                </c:pt>
                <c:pt idx="37">
                  <c:v>1.7812505613560441</c:v>
                </c:pt>
                <c:pt idx="38">
                  <c:v>1.9017441449841823</c:v>
                </c:pt>
                <c:pt idx="39">
                  <c:v>2.0280055609837579</c:v>
                </c:pt>
                <c:pt idx="40">
                  <c:v>2.1601167048845746</c:v>
                </c:pt>
                <c:pt idx="41">
                  <c:v>2.2981425124727148</c:v>
                </c:pt>
                <c:pt idx="42">
                  <c:v>2.4421300850518106</c:v>
                </c:pt>
                <c:pt idx="43">
                  <c:v>2.5921080178219755</c:v>
                </c:pt>
                <c:pt idx="44">
                  <c:v>2.7480859504622837</c:v>
                </c:pt>
                <c:pt idx="45">
                  <c:v>2.9100543535882846</c:v>
                </c:pt>
                <c:pt idx="46">
                  <c:v>3.077984558668049</c:v>
                </c:pt>
                <c:pt idx="47">
                  <c:v>3.2518290324800261</c:v>
                </c:pt>
                <c:pt idx="48">
                  <c:v>3.4315218905769713</c:v>
                </c:pt>
                <c:pt idx="49">
                  <c:v>3.616979637788059</c:v>
                </c:pt>
                <c:pt idx="50">
                  <c:v>3.8081021178425374</c:v>
                </c:pt>
                <c:pt idx="51">
                  <c:v>4.0047736489994605</c:v>
                </c:pt>
                <c:pt idx="52">
                  <c:v>4.2068643183375753</c:v>
                </c:pt>
                <c:pt idx="53">
                  <c:v>4.4142314042537993</c:v>
                </c:pt>
                <c:pt idx="54">
                  <c:v>4.6267208948242846</c:v>
                </c:pt>
                <c:pt idx="55">
                  <c:v>4.8441690690129677</c:v>
                </c:pt>
                <c:pt idx="56">
                  <c:v>5.0664041082146136</c:v>
                </c:pt>
                <c:pt idx="57">
                  <c:v>5.2932477071793365</c:v>
                </c:pt>
                <c:pt idx="58">
                  <c:v>5.5245166558235654</c:v>
                </c:pt>
                <c:pt idx="59">
                  <c:v>5.760024366597464</c:v>
                </c:pt>
                <c:pt idx="60">
                  <c:v>5.9995823257442185</c:v>
                </c:pt>
                <c:pt idx="61">
                  <c:v>6.2430014507452309</c:v>
                </c:pt>
                <c:pt idx="62">
                  <c:v>6.4900933403019883</c:v>
                </c:pt>
                <c:pt idx="63">
                  <c:v>6.7406714071873592</c:v>
                </c:pt>
                <c:pt idx="64">
                  <c:v>6.9945518880624906</c:v>
                </c:pt>
                <c:pt idx="65">
                  <c:v>7.251554727789129</c:v>
                </c:pt>
                <c:pt idx="66">
                  <c:v>7.5115043387932161</c:v>
                </c:pt>
                <c:pt idx="67">
                  <c:v>7.7742302386079833</c:v>
                </c:pt>
                <c:pt idx="68">
                  <c:v>8.0395675708256711</c:v>
                </c:pt>
                <c:pt idx="69">
                  <c:v>8.3073575163225346</c:v>
                </c:pt>
                <c:pt idx="70">
                  <c:v>8.5774476028166902</c:v>
                </c:pt>
                <c:pt idx="71">
                  <c:v>8.8496919216110648</c:v>
                </c:pt>
                <c:pt idx="72">
                  <c:v>9.1239512608114399</c:v>
                </c:pt>
                <c:pt idx="73">
                  <c:v>9.4000931644442112</c:v>
                </c:pt>
                <c:pt idx="74">
                  <c:v>9.6779919267830898</c:v>
                </c:pt>
                <c:pt idx="75">
                  <c:v>9.957528530879884</c:v>
                </c:pt>
                <c:pt idx="76">
                  <c:v>10.238590539829763</c:v>
                </c:pt>
                <c:pt idx="77">
                  <c:v>10.521071948728983</c:v>
                </c:pt>
                <c:pt idx="78">
                  <c:v>10.804873004640488</c:v>
                </c:pt>
                <c:pt idx="79">
                  <c:v>11.089900001201851</c:v>
                </c:pt>
                <c:pt idx="80">
                  <c:v>11.376065053816447</c:v>
                </c:pt>
                <c:pt idx="81">
                  <c:v>11.663285860683432</c:v>
                </c:pt>
                <c:pt idx="82">
                  <c:v>11.95148545426049</c:v>
                </c:pt>
                <c:pt idx="83">
                  <c:v>12.240591947126918</c:v>
                </c:pt>
                <c:pt idx="84">
                  <c:v>12.530538275631319</c:v>
                </c:pt>
                <c:pt idx="85">
                  <c:v>12.821261944172557</c:v>
                </c:pt>
                <c:pt idx="86">
                  <c:v>13.112704772477075</c:v>
                </c:pt>
                <c:pt idx="87">
                  <c:v>13.404812647800584</c:v>
                </c:pt>
                <c:pt idx="88">
                  <c:v>13.69753528359637</c:v>
                </c:pt>
                <c:pt idx="89">
                  <c:v>13.99082598585389</c:v>
                </c:pt>
                <c:pt idx="90">
                  <c:v>14.284641428017157</c:v>
                </c:pt>
                <c:pt idx="91">
                  <c:v>14.578941435139193</c:v>
                </c:pt>
                <c:pt idx="92">
                  <c:v>14.873688777713117</c:v>
                </c:pt>
                <c:pt idx="93">
                  <c:v>15.168848975438451</c:v>
                </c:pt>
                <c:pt idx="94">
                  <c:v>15.464390111029475</c:v>
                </c:pt>
                <c:pt idx="95">
                  <c:v>15.760282654047399</c:v>
                </c:pt>
                <c:pt idx="96">
                  <c:v>16.05649929463646</c:v>
                </c:pt>
                <c:pt idx="97">
                  <c:v>16.353014786962813</c:v>
                </c:pt>
                <c:pt idx="98">
                  <c:v>16.6498058020914</c:v>
                </c:pt>
                <c:pt idx="99">
                  <c:v>16.946850789987323</c:v>
                </c:pt>
                <c:pt idx="100">
                  <c:v>17.244129850292499</c:v>
                </c:pt>
                <c:pt idx="101">
                  <c:v>17.541624611503174</c:v>
                </c:pt>
                <c:pt idx="102">
                  <c:v>17.839318118157955</c:v>
                </c:pt>
                <c:pt idx="103">
                  <c:v>18.137194725637276</c:v>
                </c:pt>
                <c:pt idx="104">
                  <c:v>18.435240002172705</c:v>
                </c:pt>
                <c:pt idx="105">
                  <c:v>18.733440637666945</c:v>
                </c:pt>
                <c:pt idx="106">
                  <c:v>19.031784358931613</c:v>
                </c:pt>
                <c:pt idx="107">
                  <c:v>19.330259850959308</c:v>
                </c:pt>
                <c:pt idx="108">
                  <c:v>19.628856683858238</c:v>
                </c:pt>
                <c:pt idx="109">
                  <c:v>19.927565245091145</c:v>
                </c:pt>
                <c:pt idx="110">
                  <c:v>20.226376676674995</c:v>
                </c:pt>
                <c:pt idx="111">
                  <c:v>20.525282817013501</c:v>
                </c:pt>
                <c:pt idx="112">
                  <c:v>20.82427614705054</c:v>
                </c:pt>
              </c:numCache>
            </c:numRef>
          </c:val>
        </c:ser>
        <c:ser>
          <c:idx val="3"/>
          <c:order val="6"/>
          <c:tx>
            <c:strRef>
              <c:f>'Response&amp;Debt'!$I$4</c:f>
              <c:strCache>
                <c:ptCount val="1"/>
                <c:pt idx="0">
                  <c:v>Needs Not Met</c:v>
                </c:pt>
              </c:strCache>
            </c:strRef>
          </c:tx>
          <c:marker>
            <c:symbol val="none"/>
          </c:marker>
          <c:cat>
            <c:numRef>
              <c:f>'Response&amp;Debt'!$A$9:$A$121</c:f>
              <c:numCache>
                <c:formatCode>General</c:formatCode>
                <c:ptCount val="113"/>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numCache>
            </c:numRef>
          </c:cat>
          <c:val>
            <c:numRef>
              <c:f>'Response&amp;Debt'!$I$9:$I$121</c:f>
              <c:numCache>
                <c:formatCode>General</c:formatCode>
                <c:ptCount val="11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0.17374738749209584</c:v>
                </c:pt>
                <c:pt idx="76">
                  <c:v>0.40142022658398524</c:v>
                </c:pt>
                <c:pt idx="77">
                  <c:v>0.63422263725633421</c:v>
                </c:pt>
                <c:pt idx="78">
                  <c:v>0.87183604773778001</c:v>
                </c:pt>
                <c:pt idx="79">
                  <c:v>1.1139551215541275</c:v>
                </c:pt>
                <c:pt idx="80">
                  <c:v>1.3602882123056261</c:v>
                </c:pt>
                <c:pt idx="81">
                  <c:v>1.6105576203389429</c:v>
                </c:pt>
                <c:pt idx="82">
                  <c:v>1.8644996790634476</c:v>
                </c:pt>
                <c:pt idx="83">
                  <c:v>2.121864696801941</c:v>
                </c:pt>
                <c:pt idx="84">
                  <c:v>2.3824167779772516</c:v>
                </c:pt>
                <c:pt idx="85">
                  <c:v>2.6459335452291999</c:v>
                </c:pt>
                <c:pt idx="86">
                  <c:v>2.9122057818189599</c:v>
                </c:pt>
                <c:pt idx="87">
                  <c:v>3.1810370114777609</c:v>
                </c:pt>
                <c:pt idx="88">
                  <c:v>3.4522430307438583</c:v>
                </c:pt>
                <c:pt idx="89">
                  <c:v>3.7256514068406776</c:v>
                </c:pt>
                <c:pt idx="90">
                  <c:v>4.001100952302842</c:v>
                </c:pt>
                <c:pt idx="91">
                  <c:v>4.2784411858679583</c:v>
                </c:pt>
                <c:pt idx="92">
                  <c:v>4.5575317876257948</c:v>
                </c:pt>
                <c:pt idx="93">
                  <c:v>4.8382420550517828</c:v>
                </c:pt>
                <c:pt idx="94">
                  <c:v>5.1204503653436131</c:v>
                </c:pt>
                <c:pt idx="95">
                  <c:v>5.4040436484200374</c:v>
                </c:pt>
                <c:pt idx="96">
                  <c:v>5.6889168740193092</c:v>
                </c:pt>
                <c:pt idx="97">
                  <c:v>5.9749725555404076</c:v>
                </c:pt>
                <c:pt idx="98">
                  <c:v>6.2621202725909129</c:v>
                </c:pt>
                <c:pt idx="99">
                  <c:v>6.550276213629985</c:v>
                </c:pt>
                <c:pt idx="100">
                  <c:v>6.8393627396114098</c:v>
                </c:pt>
                <c:pt idx="101">
                  <c:v>7.129307969129588</c:v>
                </c:pt>
                <c:pt idx="102">
                  <c:v>7.4200453852405772</c:v>
                </c:pt>
                <c:pt idx="103">
                  <c:v>7.7115134638611025</c:v>
                </c:pt>
                <c:pt idx="104">
                  <c:v>8.0036553234327279</c:v>
                </c:pt>
                <c:pt idx="105">
                  <c:v>8.2964183953685122</c:v>
                </c:pt>
                <c:pt idx="106">
                  <c:v>8.5897541146682208</c:v>
                </c:pt>
                <c:pt idx="107">
                  <c:v>8.8836176299899776</c:v>
                </c:pt>
                <c:pt idx="108">
                  <c:v>9.1779675323956624</c:v>
                </c:pt>
                <c:pt idx="109">
                  <c:v>9.472765601939436</c:v>
                </c:pt>
                <c:pt idx="110">
                  <c:v>9.7679765712402542</c:v>
                </c:pt>
                <c:pt idx="111">
                  <c:v>10.063567905165751</c:v>
                </c:pt>
                <c:pt idx="112">
                  <c:v>10.359509595754226</c:v>
                </c:pt>
              </c:numCache>
            </c:numRef>
          </c:val>
        </c:ser>
        <c:marker val="1"/>
        <c:axId val="127449728"/>
        <c:axId val="127439232"/>
      </c:lineChart>
      <c:catAx>
        <c:axId val="127449728"/>
        <c:scaling>
          <c:orientation val="minMax"/>
        </c:scaling>
        <c:axPos val="b"/>
        <c:numFmt formatCode="General" sourceLinked="1"/>
        <c:majorTickMark val="none"/>
        <c:tickLblPos val="nextTo"/>
        <c:spPr>
          <a:ln w="15875"/>
        </c:spPr>
        <c:crossAx val="127439232"/>
        <c:crosses val="autoZero"/>
        <c:auto val="1"/>
        <c:lblAlgn val="ctr"/>
        <c:lblOffset val="100"/>
        <c:tickLblSkip val="5"/>
      </c:catAx>
      <c:valAx>
        <c:axId val="127439232"/>
        <c:scaling>
          <c:orientation val="minMax"/>
          <c:max val="40"/>
        </c:scaling>
        <c:axPos val="l"/>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title>
          <c:tx>
            <c:rich>
              <a:bodyPr/>
              <a:lstStyle/>
              <a:p>
                <a:pPr>
                  <a:defRPr sz="1200" baseline="0"/>
                </a:pPr>
                <a:r>
                  <a:rPr lang="en-US" sz="1200" baseline="0"/>
                  <a:t>Development Scale</a:t>
                </a:r>
              </a:p>
            </c:rich>
          </c:tx>
          <c:layout>
            <c:manualLayout>
              <c:xMode val="edge"/>
              <c:yMode val="edge"/>
              <c:x val="2.8372662208432733E-2"/>
              <c:y val="0.31292201000333231"/>
            </c:manualLayout>
          </c:layout>
        </c:title>
        <c:numFmt formatCode="General" sourceLinked="1"/>
        <c:tickLblPos val="nextTo"/>
        <c:spPr>
          <a:ln w="15875"/>
        </c:spPr>
        <c:crossAx val="127449728"/>
        <c:crosses val="autoZero"/>
        <c:crossBetween val="between"/>
      </c:valAx>
    </c:plotArea>
    <c:legend>
      <c:legendPos val="r"/>
      <c:layout>
        <c:manualLayout>
          <c:xMode val="edge"/>
          <c:yMode val="edge"/>
          <c:x val="9.8179728118433316E-3"/>
          <c:y val="0.89050458580317893"/>
          <c:w val="0.97014376077073639"/>
          <c:h val="8.8093595042192802E-2"/>
        </c:manualLayout>
      </c:layout>
    </c:legend>
    <c:plotVisOnly val="1"/>
  </c:chart>
  <c:printSettings>
    <c:headerFooter/>
    <c:pageMargins b="0.75000000000000133" l="0.70000000000000062" r="0.70000000000000062" t="0.75000000000000133" header="0.30000000000000032" footer="0.30000000000000032"/>
    <c:pageSetup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209550</xdr:colOff>
      <xdr:row>6</xdr:row>
      <xdr:rowOff>95250</xdr:rowOff>
    </xdr:from>
    <xdr:to>
      <xdr:col>17</xdr:col>
      <xdr:colOff>180975</xdr:colOff>
      <xdr:row>39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1</xdr:row>
      <xdr:rowOff>104775</xdr:rowOff>
    </xdr:from>
    <xdr:to>
      <xdr:col>17</xdr:col>
      <xdr:colOff>133350</xdr:colOff>
      <xdr:row>1</xdr:row>
      <xdr:rowOff>106363</xdr:rowOff>
    </xdr:to>
    <xdr:cxnSp macro="">
      <xdr:nvCxnSpPr>
        <xdr:cNvPr id="5" name="Straight Connector 4"/>
        <xdr:cNvCxnSpPr/>
      </xdr:nvCxnSpPr>
      <xdr:spPr>
        <a:xfrm>
          <a:off x="142875" y="295275"/>
          <a:ext cx="10639425" cy="1588"/>
        </a:xfrm>
        <a:prstGeom prst="line">
          <a:avLst/>
        </a:prstGeom>
        <a:ln w="2540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0.12873</cdr:x>
      <cdr:y>0.56189</cdr:y>
    </cdr:from>
    <cdr:to>
      <cdr:x>0.35008</cdr:x>
      <cdr:y>0.60586</cdr:y>
    </cdr:to>
    <cdr:sp macro="" textlink="">
      <cdr:nvSpPr>
        <cdr:cNvPr id="4" name="TextBox 3"/>
        <cdr:cNvSpPr txBox="1"/>
      </cdr:nvSpPr>
      <cdr:spPr>
        <a:xfrm xmlns:a="http://schemas.openxmlformats.org/drawingml/2006/main">
          <a:off x="781050" y="3286125"/>
          <a:ext cx="1343025"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0.11648</cdr:x>
      <cdr:y>0.65743</cdr:y>
    </cdr:from>
    <cdr:to>
      <cdr:x>0.63318</cdr:x>
      <cdr:y>0.76523</cdr:y>
    </cdr:to>
    <cdr:grpSp>
      <cdr:nvGrpSpPr>
        <cdr:cNvPr id="28" name="Group 27"/>
        <cdr:cNvGrpSpPr/>
      </cdr:nvGrpSpPr>
      <cdr:grpSpPr>
        <a:xfrm xmlns:a="http://schemas.openxmlformats.org/drawingml/2006/main">
          <a:off x="709904" y="4070313"/>
          <a:ext cx="3149100" cy="667417"/>
          <a:chOff x="706734" y="4606010"/>
          <a:chExt cx="3135039" cy="738851"/>
        </a:xfrm>
      </cdr:grpSpPr>
      <cdr:grpSp>
        <cdr:nvGrpSpPr>
          <cdr:cNvPr id="9" name="Group 8"/>
          <cdr:cNvGrpSpPr/>
        </cdr:nvGrpSpPr>
        <cdr:grpSpPr>
          <a:xfrm xmlns:a="http://schemas.openxmlformats.org/drawingml/2006/main">
            <a:off x="706734" y="4606010"/>
            <a:ext cx="344144" cy="726733"/>
            <a:chOff x="1132380" y="4267201"/>
            <a:chExt cx="342804" cy="877093"/>
          </a:xfrm>
        </cdr:grpSpPr>
        <cdr:sp macro="" textlink="">
          <cdr:nvSpPr>
            <cdr:cNvPr id="7" name="Straight Connector 6"/>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8" name="TextBox 7"/>
            <cdr:cNvSpPr txBox="1"/>
          </cdr:nvSpPr>
          <cdr:spPr>
            <a:xfrm xmlns:a="http://schemas.openxmlformats.org/drawingml/2006/main">
              <a:off x="1132380"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1</a:t>
              </a:r>
              <a:endParaRPr lang="en-US" sz="1100"/>
            </a:p>
          </cdr:txBody>
        </cdr:sp>
      </cdr:grpSp>
      <cdr:grpSp>
        <cdr:nvGrpSpPr>
          <cdr:cNvPr id="10" name="Group 9"/>
          <cdr:cNvGrpSpPr/>
        </cdr:nvGrpSpPr>
        <cdr:grpSpPr>
          <a:xfrm xmlns:a="http://schemas.openxmlformats.org/drawingml/2006/main">
            <a:off x="1746447" y="4606010"/>
            <a:ext cx="344144" cy="738851"/>
            <a:chOff x="1132379" y="4267201"/>
            <a:chExt cx="342804" cy="877093"/>
          </a:xfrm>
        </cdr:grpSpPr>
        <cdr:sp macro="" textlink="">
          <cdr:nvSpPr>
            <cdr:cNvPr id="11" name="Straight Connector 10"/>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12" name="TextBox 11"/>
            <cdr:cNvSpPr txBox="1"/>
          </cdr:nvSpPr>
          <cdr:spPr>
            <a:xfrm xmlns:a="http://schemas.openxmlformats.org/drawingml/2006/main">
              <a:off x="1132379"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2</a:t>
              </a:r>
              <a:endParaRPr lang="en-US" sz="1100"/>
            </a:p>
          </cdr:txBody>
        </cdr:sp>
      </cdr:grpSp>
      <cdr:grpSp>
        <cdr:nvGrpSpPr>
          <cdr:cNvPr id="13" name="Group 12"/>
          <cdr:cNvGrpSpPr/>
        </cdr:nvGrpSpPr>
        <cdr:grpSpPr>
          <a:xfrm xmlns:a="http://schemas.openxmlformats.org/drawingml/2006/main">
            <a:off x="2332135" y="4606010"/>
            <a:ext cx="344205" cy="726733"/>
            <a:chOff x="1132379" y="4267201"/>
            <a:chExt cx="342804" cy="877093"/>
          </a:xfrm>
        </cdr:grpSpPr>
        <cdr:sp macro="" textlink="">
          <cdr:nvSpPr>
            <cdr:cNvPr id="14" name="Straight Connector 13"/>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15" name="TextBox 14"/>
            <cdr:cNvSpPr txBox="1"/>
          </cdr:nvSpPr>
          <cdr:spPr>
            <a:xfrm xmlns:a="http://schemas.openxmlformats.org/drawingml/2006/main">
              <a:off x="1132379"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3</a:t>
              </a:r>
              <a:endParaRPr lang="en-US" sz="1100"/>
            </a:p>
          </cdr:txBody>
        </cdr:sp>
      </cdr:grpSp>
      <cdr:grpSp>
        <cdr:nvGrpSpPr>
          <cdr:cNvPr id="16" name="Group 15"/>
          <cdr:cNvGrpSpPr/>
        </cdr:nvGrpSpPr>
        <cdr:grpSpPr>
          <a:xfrm xmlns:a="http://schemas.openxmlformats.org/drawingml/2006/main">
            <a:off x="2899926" y="4606010"/>
            <a:ext cx="344144" cy="738851"/>
            <a:chOff x="1132380" y="4267201"/>
            <a:chExt cx="342804" cy="877093"/>
          </a:xfrm>
        </cdr:grpSpPr>
        <cdr:sp macro="" textlink="">
          <cdr:nvSpPr>
            <cdr:cNvPr id="17" name="Straight Connector 16"/>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18" name="TextBox 17"/>
            <cdr:cNvSpPr txBox="1"/>
          </cdr:nvSpPr>
          <cdr:spPr>
            <a:xfrm xmlns:a="http://schemas.openxmlformats.org/drawingml/2006/main">
              <a:off x="1132380"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4</a:t>
              </a:r>
              <a:endParaRPr lang="en-US" sz="1100"/>
            </a:p>
          </cdr:txBody>
        </cdr:sp>
      </cdr:grpSp>
      <cdr:grpSp>
        <cdr:nvGrpSpPr>
          <cdr:cNvPr id="19" name="Group 18"/>
          <cdr:cNvGrpSpPr/>
        </cdr:nvGrpSpPr>
        <cdr:grpSpPr>
          <a:xfrm xmlns:a="http://schemas.openxmlformats.org/drawingml/2006/main">
            <a:off x="3497568" y="4606010"/>
            <a:ext cx="344205" cy="732792"/>
            <a:chOff x="1132381" y="4267201"/>
            <a:chExt cx="342804" cy="877093"/>
          </a:xfrm>
        </cdr:grpSpPr>
        <cdr:sp macro="" textlink="">
          <cdr:nvSpPr>
            <cdr:cNvPr id="20" name="Straight Connector 19"/>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21" name="TextBox 20"/>
            <cdr:cNvSpPr txBox="1"/>
          </cdr:nvSpPr>
          <cdr:spPr>
            <a:xfrm xmlns:a="http://schemas.openxmlformats.org/drawingml/2006/main">
              <a:off x="1132381"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5</a:t>
              </a:r>
              <a:endParaRPr lang="en-US" sz="1100"/>
            </a:p>
          </cdr:txBody>
        </cdr:sp>
      </cdr:grpSp>
    </cdr:grpSp>
  </cdr:relSizeAnchor>
  <cdr:relSizeAnchor xmlns:cdr="http://schemas.openxmlformats.org/drawingml/2006/chartDrawing">
    <cdr:from>
      <cdr:x>0.14474</cdr:x>
      <cdr:y>0.15794</cdr:y>
    </cdr:from>
    <cdr:to>
      <cdr:x>0.40251</cdr:x>
      <cdr:y>0.20191</cdr:y>
    </cdr:to>
    <cdr:sp macro="" textlink="">
      <cdr:nvSpPr>
        <cdr:cNvPr id="23" name="TextBox 22"/>
        <cdr:cNvSpPr txBox="1"/>
      </cdr:nvSpPr>
      <cdr:spPr>
        <a:xfrm xmlns:a="http://schemas.openxmlformats.org/drawingml/2006/main">
          <a:off x="878224" y="938129"/>
          <a:ext cx="1563986" cy="26117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aseline="0"/>
            <a:t>Operational  Limit = 90</a:t>
          </a:r>
          <a:endParaRPr lang="en-US" sz="1100"/>
        </a:p>
      </cdr:txBody>
    </cdr:sp>
  </cdr:relSizeAnchor>
  <cdr:relSizeAnchor xmlns:cdr="http://schemas.openxmlformats.org/drawingml/2006/chartDrawing">
    <cdr:from>
      <cdr:x>0.12873</cdr:x>
      <cdr:y>0.56189</cdr:y>
    </cdr:from>
    <cdr:to>
      <cdr:x>0.35008</cdr:x>
      <cdr:y>0.60586</cdr:y>
    </cdr:to>
    <cdr:sp macro="" textlink="">
      <cdr:nvSpPr>
        <cdr:cNvPr id="6" name="TextBox 3"/>
        <cdr:cNvSpPr txBox="1"/>
      </cdr:nvSpPr>
      <cdr:spPr>
        <a:xfrm xmlns:a="http://schemas.openxmlformats.org/drawingml/2006/main">
          <a:off x="781050" y="3286125"/>
          <a:ext cx="1343025"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0.11648</cdr:x>
      <cdr:y>0.65743</cdr:y>
    </cdr:from>
    <cdr:to>
      <cdr:x>0.63318</cdr:x>
      <cdr:y>0.76523</cdr:y>
    </cdr:to>
    <cdr:grpSp>
      <cdr:nvGrpSpPr>
        <cdr:cNvPr id="30" name="Group 27"/>
        <cdr:cNvGrpSpPr/>
      </cdr:nvGrpSpPr>
      <cdr:grpSpPr>
        <a:xfrm xmlns:a="http://schemas.openxmlformats.org/drawingml/2006/main">
          <a:off x="709904" y="4070313"/>
          <a:ext cx="3149100" cy="667417"/>
          <a:chOff x="706734" y="4606010"/>
          <a:chExt cx="3135039" cy="738851"/>
        </a:xfrm>
      </cdr:grpSpPr>
      <cdr:grpSp>
        <cdr:nvGrpSpPr>
          <cdr:cNvPr id="31" name="Group 8"/>
          <cdr:cNvGrpSpPr/>
        </cdr:nvGrpSpPr>
        <cdr:grpSpPr>
          <a:xfrm xmlns:a="http://schemas.openxmlformats.org/drawingml/2006/main">
            <a:off x="706734" y="4606010"/>
            <a:ext cx="344144" cy="726733"/>
            <a:chOff x="1132380" y="4267201"/>
            <a:chExt cx="342804" cy="877093"/>
          </a:xfrm>
        </cdr:grpSpPr>
        <cdr:sp macro="" textlink="">
          <cdr:nvSpPr>
            <cdr:cNvPr id="32" name="Straight Connector 6"/>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33" name="TextBox 7"/>
            <cdr:cNvSpPr txBox="1"/>
          </cdr:nvSpPr>
          <cdr:spPr>
            <a:xfrm xmlns:a="http://schemas.openxmlformats.org/drawingml/2006/main">
              <a:off x="1132380"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1</a:t>
              </a:r>
              <a:endParaRPr lang="en-US" sz="1100"/>
            </a:p>
          </cdr:txBody>
        </cdr:sp>
      </cdr:grpSp>
      <cdr:grpSp>
        <cdr:nvGrpSpPr>
          <cdr:cNvPr id="34" name="Group 9"/>
          <cdr:cNvGrpSpPr/>
        </cdr:nvGrpSpPr>
        <cdr:grpSpPr>
          <a:xfrm xmlns:a="http://schemas.openxmlformats.org/drawingml/2006/main">
            <a:off x="1746447" y="4606010"/>
            <a:ext cx="344144" cy="738851"/>
            <a:chOff x="1132379" y="4267201"/>
            <a:chExt cx="342804" cy="877093"/>
          </a:xfrm>
        </cdr:grpSpPr>
        <cdr:sp macro="" textlink="">
          <cdr:nvSpPr>
            <cdr:cNvPr id="35" name="Straight Connector 10"/>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36" name="TextBox 11"/>
            <cdr:cNvSpPr txBox="1"/>
          </cdr:nvSpPr>
          <cdr:spPr>
            <a:xfrm xmlns:a="http://schemas.openxmlformats.org/drawingml/2006/main">
              <a:off x="1132379"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2</a:t>
              </a:r>
              <a:endParaRPr lang="en-US" sz="1100"/>
            </a:p>
          </cdr:txBody>
        </cdr:sp>
      </cdr:grpSp>
      <cdr:grpSp>
        <cdr:nvGrpSpPr>
          <cdr:cNvPr id="37" name="Group 12"/>
          <cdr:cNvGrpSpPr/>
        </cdr:nvGrpSpPr>
        <cdr:grpSpPr>
          <a:xfrm xmlns:a="http://schemas.openxmlformats.org/drawingml/2006/main">
            <a:off x="2332135" y="4606010"/>
            <a:ext cx="344205" cy="726733"/>
            <a:chOff x="1132379" y="4267201"/>
            <a:chExt cx="342804" cy="877093"/>
          </a:xfrm>
        </cdr:grpSpPr>
        <cdr:sp macro="" textlink="">
          <cdr:nvSpPr>
            <cdr:cNvPr id="38" name="Straight Connector 13"/>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39" name="TextBox 14"/>
            <cdr:cNvSpPr txBox="1"/>
          </cdr:nvSpPr>
          <cdr:spPr>
            <a:xfrm xmlns:a="http://schemas.openxmlformats.org/drawingml/2006/main">
              <a:off x="1132379"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3</a:t>
              </a:r>
              <a:endParaRPr lang="en-US" sz="1100"/>
            </a:p>
          </cdr:txBody>
        </cdr:sp>
      </cdr:grpSp>
      <cdr:grpSp>
        <cdr:nvGrpSpPr>
          <cdr:cNvPr id="40" name="Group 15"/>
          <cdr:cNvGrpSpPr/>
        </cdr:nvGrpSpPr>
        <cdr:grpSpPr>
          <a:xfrm xmlns:a="http://schemas.openxmlformats.org/drawingml/2006/main">
            <a:off x="2899926" y="4606010"/>
            <a:ext cx="344144" cy="738851"/>
            <a:chOff x="1132380" y="4267201"/>
            <a:chExt cx="342804" cy="877093"/>
          </a:xfrm>
        </cdr:grpSpPr>
        <cdr:sp macro="" textlink="">
          <cdr:nvSpPr>
            <cdr:cNvPr id="41" name="Straight Connector 16"/>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42" name="TextBox 17"/>
            <cdr:cNvSpPr txBox="1"/>
          </cdr:nvSpPr>
          <cdr:spPr>
            <a:xfrm xmlns:a="http://schemas.openxmlformats.org/drawingml/2006/main">
              <a:off x="1132380"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4</a:t>
              </a:r>
              <a:endParaRPr lang="en-US" sz="1100"/>
            </a:p>
          </cdr:txBody>
        </cdr:sp>
      </cdr:grpSp>
      <cdr:grpSp>
        <cdr:nvGrpSpPr>
          <cdr:cNvPr id="43" name="Group 18"/>
          <cdr:cNvGrpSpPr/>
        </cdr:nvGrpSpPr>
        <cdr:grpSpPr>
          <a:xfrm xmlns:a="http://schemas.openxmlformats.org/drawingml/2006/main">
            <a:off x="3497568" y="4606010"/>
            <a:ext cx="344205" cy="732792"/>
            <a:chOff x="1132381" y="4267201"/>
            <a:chExt cx="342804" cy="877093"/>
          </a:xfrm>
        </cdr:grpSpPr>
        <cdr:sp macro="" textlink="">
          <cdr:nvSpPr>
            <cdr:cNvPr id="44" name="Straight Connector 19"/>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45" name="TextBox 20"/>
            <cdr:cNvSpPr txBox="1"/>
          </cdr:nvSpPr>
          <cdr:spPr>
            <a:xfrm xmlns:a="http://schemas.openxmlformats.org/drawingml/2006/main">
              <a:off x="1132381"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5</a:t>
              </a:r>
              <a:endParaRPr lang="en-US" sz="1100"/>
            </a:p>
          </cdr:txBody>
        </cdr:sp>
      </cdr:grpSp>
    </cdr:grpSp>
  </cdr:relSizeAnchor>
  <cdr:relSizeAnchor xmlns:cdr="http://schemas.openxmlformats.org/drawingml/2006/chartDrawing">
    <cdr:from>
      <cdr:x>0.12873</cdr:x>
      <cdr:y>0.56189</cdr:y>
    </cdr:from>
    <cdr:to>
      <cdr:x>0.35008</cdr:x>
      <cdr:y>0.60586</cdr:y>
    </cdr:to>
    <cdr:sp macro="" textlink="">
      <cdr:nvSpPr>
        <cdr:cNvPr id="50" name="TextBox 3"/>
        <cdr:cNvSpPr txBox="1"/>
      </cdr:nvSpPr>
      <cdr:spPr>
        <a:xfrm xmlns:a="http://schemas.openxmlformats.org/drawingml/2006/main">
          <a:off x="781050" y="3286125"/>
          <a:ext cx="1343025"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0.11648</cdr:x>
      <cdr:y>0.65743</cdr:y>
    </cdr:from>
    <cdr:to>
      <cdr:x>0.63318</cdr:x>
      <cdr:y>0.76523</cdr:y>
    </cdr:to>
    <cdr:grpSp>
      <cdr:nvGrpSpPr>
        <cdr:cNvPr id="52" name="Group 27"/>
        <cdr:cNvGrpSpPr/>
      </cdr:nvGrpSpPr>
      <cdr:grpSpPr>
        <a:xfrm xmlns:a="http://schemas.openxmlformats.org/drawingml/2006/main">
          <a:off x="709904" y="4070313"/>
          <a:ext cx="3149100" cy="667417"/>
          <a:chOff x="706734" y="4606010"/>
          <a:chExt cx="3135039" cy="738851"/>
        </a:xfrm>
      </cdr:grpSpPr>
      <cdr:grpSp>
        <cdr:nvGrpSpPr>
          <cdr:cNvPr id="53" name="Group 8"/>
          <cdr:cNvGrpSpPr/>
        </cdr:nvGrpSpPr>
        <cdr:grpSpPr>
          <a:xfrm xmlns:a="http://schemas.openxmlformats.org/drawingml/2006/main">
            <a:off x="706734" y="4606010"/>
            <a:ext cx="344144" cy="726733"/>
            <a:chOff x="1132380" y="4267201"/>
            <a:chExt cx="342804" cy="877093"/>
          </a:xfrm>
        </cdr:grpSpPr>
        <cdr:sp macro="" textlink="">
          <cdr:nvSpPr>
            <cdr:cNvPr id="54" name="Straight Connector 6"/>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55" name="TextBox 7"/>
            <cdr:cNvSpPr txBox="1"/>
          </cdr:nvSpPr>
          <cdr:spPr>
            <a:xfrm xmlns:a="http://schemas.openxmlformats.org/drawingml/2006/main">
              <a:off x="1132380"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1</a:t>
              </a:r>
              <a:endParaRPr lang="en-US" sz="1100"/>
            </a:p>
          </cdr:txBody>
        </cdr:sp>
      </cdr:grpSp>
      <cdr:grpSp>
        <cdr:nvGrpSpPr>
          <cdr:cNvPr id="56" name="Group 9"/>
          <cdr:cNvGrpSpPr/>
        </cdr:nvGrpSpPr>
        <cdr:grpSpPr>
          <a:xfrm xmlns:a="http://schemas.openxmlformats.org/drawingml/2006/main">
            <a:off x="1746447" y="4606010"/>
            <a:ext cx="344144" cy="738851"/>
            <a:chOff x="1132379" y="4267201"/>
            <a:chExt cx="342804" cy="877093"/>
          </a:xfrm>
        </cdr:grpSpPr>
        <cdr:sp macro="" textlink="">
          <cdr:nvSpPr>
            <cdr:cNvPr id="57" name="Straight Connector 10"/>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58" name="TextBox 11"/>
            <cdr:cNvSpPr txBox="1"/>
          </cdr:nvSpPr>
          <cdr:spPr>
            <a:xfrm xmlns:a="http://schemas.openxmlformats.org/drawingml/2006/main">
              <a:off x="1132379"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2</a:t>
              </a:r>
              <a:endParaRPr lang="en-US" sz="1100"/>
            </a:p>
          </cdr:txBody>
        </cdr:sp>
      </cdr:grpSp>
      <cdr:grpSp>
        <cdr:nvGrpSpPr>
          <cdr:cNvPr id="59" name="Group 12"/>
          <cdr:cNvGrpSpPr/>
        </cdr:nvGrpSpPr>
        <cdr:grpSpPr>
          <a:xfrm xmlns:a="http://schemas.openxmlformats.org/drawingml/2006/main">
            <a:off x="2332135" y="4606010"/>
            <a:ext cx="344205" cy="726733"/>
            <a:chOff x="1132379" y="4267201"/>
            <a:chExt cx="342804" cy="877093"/>
          </a:xfrm>
        </cdr:grpSpPr>
        <cdr:sp macro="" textlink="">
          <cdr:nvSpPr>
            <cdr:cNvPr id="60" name="Straight Connector 13"/>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61" name="TextBox 14"/>
            <cdr:cNvSpPr txBox="1"/>
          </cdr:nvSpPr>
          <cdr:spPr>
            <a:xfrm xmlns:a="http://schemas.openxmlformats.org/drawingml/2006/main">
              <a:off x="1132379"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3</a:t>
              </a:r>
              <a:endParaRPr lang="en-US" sz="1100"/>
            </a:p>
          </cdr:txBody>
        </cdr:sp>
      </cdr:grpSp>
      <cdr:grpSp>
        <cdr:nvGrpSpPr>
          <cdr:cNvPr id="62" name="Group 15"/>
          <cdr:cNvGrpSpPr/>
        </cdr:nvGrpSpPr>
        <cdr:grpSpPr>
          <a:xfrm xmlns:a="http://schemas.openxmlformats.org/drawingml/2006/main">
            <a:off x="2899926" y="4606010"/>
            <a:ext cx="344144" cy="738851"/>
            <a:chOff x="1132380" y="4267201"/>
            <a:chExt cx="342804" cy="877093"/>
          </a:xfrm>
        </cdr:grpSpPr>
        <cdr:sp macro="" textlink="">
          <cdr:nvSpPr>
            <cdr:cNvPr id="63" name="Straight Connector 16"/>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64" name="TextBox 17"/>
            <cdr:cNvSpPr txBox="1"/>
          </cdr:nvSpPr>
          <cdr:spPr>
            <a:xfrm xmlns:a="http://schemas.openxmlformats.org/drawingml/2006/main">
              <a:off x="1132380"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4</a:t>
              </a:r>
              <a:endParaRPr lang="en-US" sz="1100"/>
            </a:p>
          </cdr:txBody>
        </cdr:sp>
      </cdr:grpSp>
      <cdr:grpSp>
        <cdr:nvGrpSpPr>
          <cdr:cNvPr id="65" name="Group 18"/>
          <cdr:cNvGrpSpPr/>
        </cdr:nvGrpSpPr>
        <cdr:grpSpPr>
          <a:xfrm xmlns:a="http://schemas.openxmlformats.org/drawingml/2006/main">
            <a:off x="3497568" y="4606010"/>
            <a:ext cx="344205" cy="732792"/>
            <a:chOff x="1132381" y="4267201"/>
            <a:chExt cx="342804" cy="877093"/>
          </a:xfrm>
        </cdr:grpSpPr>
        <cdr:sp macro="" textlink="">
          <cdr:nvSpPr>
            <cdr:cNvPr id="66" name="Straight Connector 19"/>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67" name="TextBox 20"/>
            <cdr:cNvSpPr txBox="1"/>
          </cdr:nvSpPr>
          <cdr:spPr>
            <a:xfrm xmlns:a="http://schemas.openxmlformats.org/drawingml/2006/main">
              <a:off x="1132381"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5</a:t>
              </a:r>
              <a:endParaRPr lang="en-US" sz="1100"/>
            </a:p>
          </cdr:txBody>
        </cdr:sp>
      </cdr:grpSp>
    </cdr:grpSp>
  </cdr:relSizeAnchor>
  <cdr:relSizeAnchor xmlns:cdr="http://schemas.openxmlformats.org/drawingml/2006/chartDrawing">
    <cdr:from>
      <cdr:x>0.17021</cdr:x>
      <cdr:y>0.55189</cdr:y>
    </cdr:from>
    <cdr:to>
      <cdr:x>0.61919</cdr:x>
      <cdr:y>0.55216</cdr:y>
    </cdr:to>
    <cdr:sp macro="" textlink="">
      <cdr:nvSpPr>
        <cdr:cNvPr id="71" name="Straight Connector 2"/>
        <cdr:cNvSpPr/>
      </cdr:nvSpPr>
      <cdr:spPr>
        <a:xfrm xmlns:a="http://schemas.openxmlformats.org/drawingml/2006/main">
          <a:off x="1032757" y="3317771"/>
          <a:ext cx="2724152" cy="1624"/>
        </a:xfrm>
        <a:prstGeom xmlns:a="http://schemas.openxmlformats.org/drawingml/2006/main" prst="line">
          <a:avLst/>
        </a:prstGeom>
        <a:ln xmlns:a="http://schemas.openxmlformats.org/drawingml/2006/main" w="254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0.12873</cdr:x>
      <cdr:y>0.56189</cdr:y>
    </cdr:from>
    <cdr:to>
      <cdr:x>0.35008</cdr:x>
      <cdr:y>0.60586</cdr:y>
    </cdr:to>
    <cdr:sp macro="" textlink="">
      <cdr:nvSpPr>
        <cdr:cNvPr id="72" name="TextBox 3"/>
        <cdr:cNvSpPr txBox="1"/>
      </cdr:nvSpPr>
      <cdr:spPr>
        <a:xfrm xmlns:a="http://schemas.openxmlformats.org/drawingml/2006/main">
          <a:off x="781050" y="3286125"/>
          <a:ext cx="1343025"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0.14421</cdr:x>
      <cdr:y>0.50973</cdr:y>
    </cdr:from>
    <cdr:to>
      <cdr:x>0.40511</cdr:x>
      <cdr:y>0.5537</cdr:y>
    </cdr:to>
    <cdr:sp macro="" textlink="">
      <cdr:nvSpPr>
        <cdr:cNvPr id="73" name="TextBox 4"/>
        <cdr:cNvSpPr txBox="1"/>
      </cdr:nvSpPr>
      <cdr:spPr>
        <a:xfrm xmlns:a="http://schemas.openxmlformats.org/drawingml/2006/main">
          <a:off x="874959" y="3064323"/>
          <a:ext cx="1582991" cy="26433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Sustainable</a:t>
          </a:r>
          <a:r>
            <a:rPr lang="en-US" sz="1100" baseline="0"/>
            <a:t> Limit = 30</a:t>
          </a:r>
          <a:endParaRPr lang="en-US" sz="1100"/>
        </a:p>
      </cdr:txBody>
    </cdr:sp>
  </cdr:relSizeAnchor>
  <cdr:relSizeAnchor xmlns:cdr="http://schemas.openxmlformats.org/drawingml/2006/chartDrawing">
    <cdr:from>
      <cdr:x>0.11648</cdr:x>
      <cdr:y>0.65743</cdr:y>
    </cdr:from>
    <cdr:to>
      <cdr:x>0.63318</cdr:x>
      <cdr:y>0.76523</cdr:y>
    </cdr:to>
    <cdr:grpSp>
      <cdr:nvGrpSpPr>
        <cdr:cNvPr id="74" name="Group 27"/>
        <cdr:cNvGrpSpPr/>
      </cdr:nvGrpSpPr>
      <cdr:grpSpPr>
        <a:xfrm xmlns:a="http://schemas.openxmlformats.org/drawingml/2006/main">
          <a:off x="709904" y="4070313"/>
          <a:ext cx="3149100" cy="667417"/>
          <a:chOff x="706734" y="4606010"/>
          <a:chExt cx="3135039" cy="738851"/>
        </a:xfrm>
      </cdr:grpSpPr>
      <cdr:grpSp>
        <cdr:nvGrpSpPr>
          <cdr:cNvPr id="75" name="Group 8"/>
          <cdr:cNvGrpSpPr/>
        </cdr:nvGrpSpPr>
        <cdr:grpSpPr>
          <a:xfrm xmlns:a="http://schemas.openxmlformats.org/drawingml/2006/main">
            <a:off x="706734" y="4606010"/>
            <a:ext cx="344144" cy="726733"/>
            <a:chOff x="1132380" y="4267201"/>
            <a:chExt cx="342804" cy="877093"/>
          </a:xfrm>
        </cdr:grpSpPr>
        <cdr:sp macro="" textlink="">
          <cdr:nvSpPr>
            <cdr:cNvPr id="76" name="Straight Connector 6"/>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77" name="TextBox 7"/>
            <cdr:cNvSpPr txBox="1"/>
          </cdr:nvSpPr>
          <cdr:spPr>
            <a:xfrm xmlns:a="http://schemas.openxmlformats.org/drawingml/2006/main">
              <a:off x="1132380"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1</a:t>
              </a:r>
              <a:endParaRPr lang="en-US" sz="1100"/>
            </a:p>
          </cdr:txBody>
        </cdr:sp>
      </cdr:grpSp>
      <cdr:grpSp>
        <cdr:nvGrpSpPr>
          <cdr:cNvPr id="78" name="Group 9"/>
          <cdr:cNvGrpSpPr/>
        </cdr:nvGrpSpPr>
        <cdr:grpSpPr>
          <a:xfrm xmlns:a="http://schemas.openxmlformats.org/drawingml/2006/main">
            <a:off x="1746447" y="4606010"/>
            <a:ext cx="344144" cy="738851"/>
            <a:chOff x="1132379" y="4267201"/>
            <a:chExt cx="342804" cy="877093"/>
          </a:xfrm>
        </cdr:grpSpPr>
        <cdr:sp macro="" textlink="">
          <cdr:nvSpPr>
            <cdr:cNvPr id="79" name="Straight Connector 10"/>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80" name="TextBox 11"/>
            <cdr:cNvSpPr txBox="1"/>
          </cdr:nvSpPr>
          <cdr:spPr>
            <a:xfrm xmlns:a="http://schemas.openxmlformats.org/drawingml/2006/main">
              <a:off x="1132379"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2</a:t>
              </a:r>
              <a:endParaRPr lang="en-US" sz="1100"/>
            </a:p>
          </cdr:txBody>
        </cdr:sp>
      </cdr:grpSp>
      <cdr:grpSp>
        <cdr:nvGrpSpPr>
          <cdr:cNvPr id="81" name="Group 12"/>
          <cdr:cNvGrpSpPr/>
        </cdr:nvGrpSpPr>
        <cdr:grpSpPr>
          <a:xfrm xmlns:a="http://schemas.openxmlformats.org/drawingml/2006/main">
            <a:off x="2332135" y="4606010"/>
            <a:ext cx="344205" cy="726733"/>
            <a:chOff x="1132379" y="4267201"/>
            <a:chExt cx="342804" cy="877093"/>
          </a:xfrm>
        </cdr:grpSpPr>
        <cdr:sp macro="" textlink="">
          <cdr:nvSpPr>
            <cdr:cNvPr id="82" name="Straight Connector 13"/>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83" name="TextBox 14"/>
            <cdr:cNvSpPr txBox="1"/>
          </cdr:nvSpPr>
          <cdr:spPr>
            <a:xfrm xmlns:a="http://schemas.openxmlformats.org/drawingml/2006/main">
              <a:off x="1132379"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3</a:t>
              </a:r>
              <a:endParaRPr lang="en-US" sz="1100"/>
            </a:p>
          </cdr:txBody>
        </cdr:sp>
      </cdr:grpSp>
      <cdr:grpSp>
        <cdr:nvGrpSpPr>
          <cdr:cNvPr id="84" name="Group 15"/>
          <cdr:cNvGrpSpPr/>
        </cdr:nvGrpSpPr>
        <cdr:grpSpPr>
          <a:xfrm xmlns:a="http://schemas.openxmlformats.org/drawingml/2006/main">
            <a:off x="2899926" y="4606010"/>
            <a:ext cx="344144" cy="738851"/>
            <a:chOff x="1132380" y="4267201"/>
            <a:chExt cx="342804" cy="877093"/>
          </a:xfrm>
        </cdr:grpSpPr>
        <cdr:sp macro="" textlink="">
          <cdr:nvSpPr>
            <cdr:cNvPr id="85" name="Straight Connector 16"/>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86" name="TextBox 17"/>
            <cdr:cNvSpPr txBox="1"/>
          </cdr:nvSpPr>
          <cdr:spPr>
            <a:xfrm xmlns:a="http://schemas.openxmlformats.org/drawingml/2006/main">
              <a:off x="1132380"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4</a:t>
              </a:r>
              <a:endParaRPr lang="en-US" sz="1100"/>
            </a:p>
          </cdr:txBody>
        </cdr:sp>
      </cdr:grpSp>
      <cdr:grpSp>
        <cdr:nvGrpSpPr>
          <cdr:cNvPr id="87" name="Group 18"/>
          <cdr:cNvGrpSpPr/>
        </cdr:nvGrpSpPr>
        <cdr:grpSpPr>
          <a:xfrm xmlns:a="http://schemas.openxmlformats.org/drawingml/2006/main">
            <a:off x="3497568" y="4606010"/>
            <a:ext cx="344205" cy="732792"/>
            <a:chOff x="1132381" y="4267201"/>
            <a:chExt cx="342804" cy="877093"/>
          </a:xfrm>
        </cdr:grpSpPr>
        <cdr:sp macro="" textlink="">
          <cdr:nvSpPr>
            <cdr:cNvPr id="88" name="Straight Connector 19"/>
            <cdr:cNvSpPr/>
          </cdr:nvSpPr>
          <cdr:spPr>
            <a:xfrm xmlns:a="http://schemas.openxmlformats.org/drawingml/2006/main" rot="5400000" flipH="1" flipV="1">
              <a:off x="972145" y="4842867"/>
              <a:ext cx="601266" cy="1588"/>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sp macro="" textlink="">
          <cdr:nvSpPr>
            <cdr:cNvPr id="89" name="TextBox 20"/>
            <cdr:cNvSpPr txBox="1"/>
          </cdr:nvSpPr>
          <cdr:spPr>
            <a:xfrm xmlns:a="http://schemas.openxmlformats.org/drawingml/2006/main">
              <a:off x="1132381" y="4267201"/>
              <a:ext cx="342804"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a:t>S</a:t>
              </a:r>
              <a:r>
                <a:rPr lang="en-US" sz="1100" baseline="0"/>
                <a:t>5</a:t>
              </a:r>
              <a:endParaRPr lang="en-US" sz="1100"/>
            </a:p>
          </cdr:txBody>
        </cdr:sp>
      </cdr:grpSp>
    </cdr:grpSp>
  </cdr:relSizeAnchor>
  <cdr:relSizeAnchor xmlns:cdr="http://schemas.openxmlformats.org/drawingml/2006/chartDrawing">
    <cdr:from>
      <cdr:x>0.17739</cdr:x>
      <cdr:y>0.1955</cdr:y>
    </cdr:from>
    <cdr:to>
      <cdr:x>0.62637</cdr:x>
      <cdr:y>0.19577</cdr:y>
    </cdr:to>
    <cdr:sp macro="" textlink="">
      <cdr:nvSpPr>
        <cdr:cNvPr id="90" name="Straight Connector 21"/>
        <cdr:cNvSpPr/>
      </cdr:nvSpPr>
      <cdr:spPr>
        <a:xfrm xmlns:a="http://schemas.openxmlformats.org/drawingml/2006/main">
          <a:off x="1076301" y="1161202"/>
          <a:ext cx="2724152" cy="1603"/>
        </a:xfrm>
        <a:prstGeom xmlns:a="http://schemas.openxmlformats.org/drawingml/2006/main" prst="line">
          <a:avLst/>
        </a:prstGeom>
        <a:ln xmlns:a="http://schemas.openxmlformats.org/drawingml/2006/main" w="254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0.1055</cdr:x>
      <cdr:y>0.87236</cdr:y>
    </cdr:from>
    <cdr:to>
      <cdr:x>0.84867</cdr:x>
      <cdr:y>0.91852</cdr:y>
    </cdr:to>
    <cdr:sp macro="" textlink="">
      <cdr:nvSpPr>
        <cdr:cNvPr id="92" name="TextBox 1"/>
        <cdr:cNvSpPr txBox="1"/>
      </cdr:nvSpPr>
      <cdr:spPr>
        <a:xfrm xmlns:a="http://schemas.openxmlformats.org/drawingml/2006/main">
          <a:off x="640106" y="5181624"/>
          <a:ext cx="4509128" cy="274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latin typeface="Calibri"/>
            </a:rPr>
            <a:t>IF</a:t>
          </a:r>
          <a:r>
            <a:rPr lang="en-US" sz="1100" baseline="0">
              <a:latin typeface="Calibri"/>
            </a:rPr>
            <a:t> Y</a:t>
          </a:r>
          <a:r>
            <a:rPr lang="en-US" sz="1100" baseline="-25000">
              <a:latin typeface="Calibri"/>
            </a:rPr>
            <a:t>0</a:t>
          </a:r>
          <a:r>
            <a:rPr lang="en-US" sz="1100">
              <a:latin typeface="Calibri"/>
            </a:rPr>
            <a:t>&lt;OpLim,  </a:t>
          </a:r>
          <a:r>
            <a:rPr lang="en-US" sz="1100"/>
            <a:t>Y</a:t>
          </a:r>
          <a:r>
            <a:rPr lang="en-US" sz="1100" kern="1200" baseline="-25000"/>
            <a:t>1</a:t>
          </a:r>
          <a:r>
            <a:rPr lang="en-US" sz="1100"/>
            <a:t>=</a:t>
          </a:r>
          <a:r>
            <a:rPr lang="en-US" sz="1100" baseline="0">
              <a:latin typeface="Calibri"/>
            </a:rPr>
            <a:t>Y</a:t>
          </a:r>
          <a:r>
            <a:rPr lang="en-US" sz="1100" baseline="-25000">
              <a:latin typeface="Calibri"/>
            </a:rPr>
            <a:t>0</a:t>
          </a:r>
          <a:r>
            <a:rPr lang="en-US" sz="1100"/>
            <a:t>*(1+RateConst*(1-</a:t>
          </a:r>
          <a:r>
            <a:rPr lang="en-US" sz="1100" baseline="0">
              <a:latin typeface="Calibri"/>
            </a:rPr>
            <a:t>Y</a:t>
          </a:r>
          <a:r>
            <a:rPr lang="en-US" sz="1100" baseline="-25000">
              <a:latin typeface="Calibri"/>
            </a:rPr>
            <a:t>0</a:t>
          </a:r>
          <a:r>
            <a:rPr lang="en-US" sz="1100"/>
            <a:t>*(IF</a:t>
          </a:r>
          <a:r>
            <a:rPr lang="en-US" sz="1100" baseline="0"/>
            <a:t>  Before  =</a:t>
          </a:r>
          <a:r>
            <a:rPr lang="en-US" sz="1100"/>
            <a:t> 0 ,else = 1/SusLim)))</a:t>
          </a:r>
        </a:p>
      </cdr:txBody>
    </cdr:sp>
  </cdr:relSizeAnchor>
  <cdr:relSizeAnchor xmlns:cdr="http://schemas.openxmlformats.org/drawingml/2006/chartDrawing">
    <cdr:from>
      <cdr:x>0.14936</cdr:x>
      <cdr:y>0.08199</cdr:y>
    </cdr:from>
    <cdr:to>
      <cdr:x>0.87778</cdr:x>
      <cdr:y>0.12946</cdr:y>
    </cdr:to>
    <cdr:sp macro="" textlink="">
      <cdr:nvSpPr>
        <cdr:cNvPr id="93" name="TextBox 92"/>
        <cdr:cNvSpPr txBox="1"/>
      </cdr:nvSpPr>
      <cdr:spPr>
        <a:xfrm xmlns:a="http://schemas.openxmlformats.org/drawingml/2006/main">
          <a:off x="906236" y="492897"/>
          <a:ext cx="4419600" cy="2853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400" b="1"/>
            <a:t>from Multiplying</a:t>
          </a:r>
          <a:r>
            <a:rPr lang="en-US" sz="1400" b="1" baseline="0"/>
            <a:t> yourself to Approaching a balance</a:t>
          </a:r>
          <a:endParaRPr lang="en-US" sz="1400" b="1"/>
        </a:p>
      </cdr:txBody>
    </cdr:sp>
  </cdr:relSizeAnchor>
  <cdr:relSizeAnchor xmlns:cdr="http://schemas.openxmlformats.org/drawingml/2006/chartDrawing">
    <cdr:from>
      <cdr:x>0.14779</cdr:x>
      <cdr:y>0.2938</cdr:y>
    </cdr:from>
    <cdr:to>
      <cdr:x>0.48038</cdr:x>
      <cdr:y>0.33182</cdr:y>
    </cdr:to>
    <cdr:sp macro="" textlink="">
      <cdr:nvSpPr>
        <cdr:cNvPr id="94" name="TextBox 4"/>
        <cdr:cNvSpPr txBox="1"/>
      </cdr:nvSpPr>
      <cdr:spPr>
        <a:xfrm xmlns:a="http://schemas.openxmlformats.org/drawingml/2006/main">
          <a:off x="896730" y="1766208"/>
          <a:ext cx="2017920" cy="22859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aseline="0"/>
            <a:t>Doubling &amp; Halving periods = 10</a:t>
          </a:r>
        </a:p>
      </cdr:txBody>
    </cdr:sp>
  </cdr:relSizeAnchor>
</c:userShapes>
</file>

<file path=xl/drawings/drawing3.xml><?xml version="1.0" encoding="utf-8"?>
<xdr:wsDr xmlns:xdr="http://schemas.openxmlformats.org/drawingml/2006/spreadsheetDrawing" xmlns:a="http://schemas.openxmlformats.org/drawingml/2006/main">
  <xdr:twoCellAnchor>
    <xdr:from>
      <xdr:col>15</xdr:col>
      <xdr:colOff>209550</xdr:colOff>
      <xdr:row>7</xdr:row>
      <xdr:rowOff>152400</xdr:rowOff>
    </xdr:from>
    <xdr:to>
      <xdr:col>25</xdr:col>
      <xdr:colOff>208189</xdr:colOff>
      <xdr:row>38</xdr:row>
      <xdr:rowOff>180975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333375</xdr:colOff>
      <xdr:row>26</xdr:row>
      <xdr:rowOff>47625</xdr:rowOff>
    </xdr:from>
    <xdr:to>
      <xdr:col>21</xdr:col>
      <xdr:colOff>333375</xdr:colOff>
      <xdr:row>31</xdr:row>
      <xdr:rowOff>57150</xdr:rowOff>
    </xdr:to>
    <xdr:cxnSp macro="">
      <xdr:nvCxnSpPr>
        <xdr:cNvPr id="5" name="Straight Connector 4"/>
        <xdr:cNvCxnSpPr/>
      </xdr:nvCxnSpPr>
      <xdr:spPr>
        <a:xfrm flipV="1">
          <a:off x="13582650" y="5324475"/>
          <a:ext cx="0" cy="962025"/>
        </a:xfrm>
        <a:prstGeom prst="line">
          <a:avLst/>
        </a:prstGeom>
        <a:ln w="47625">
          <a:tailEnd type="triangl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333375</xdr:colOff>
      <xdr:row>16</xdr:row>
      <xdr:rowOff>152400</xdr:rowOff>
    </xdr:from>
    <xdr:to>
      <xdr:col>21</xdr:col>
      <xdr:colOff>333375</xdr:colOff>
      <xdr:row>21</xdr:row>
      <xdr:rowOff>161925</xdr:rowOff>
    </xdr:to>
    <xdr:cxnSp macro="">
      <xdr:nvCxnSpPr>
        <xdr:cNvPr id="6" name="Straight Connector 5"/>
        <xdr:cNvCxnSpPr/>
      </xdr:nvCxnSpPr>
      <xdr:spPr>
        <a:xfrm flipV="1">
          <a:off x="13582650" y="3524250"/>
          <a:ext cx="0" cy="962025"/>
        </a:xfrm>
        <a:prstGeom prst="line">
          <a:avLst/>
        </a:prstGeom>
        <a:ln w="47625">
          <a:headEnd type="triangle" w="sm" len="sm"/>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c:userShapes xmlns:c="http://schemas.openxmlformats.org/drawingml/2006/chart">
  <cdr:relSizeAnchor xmlns:cdr="http://schemas.openxmlformats.org/drawingml/2006/chartDrawing">
    <cdr:from>
      <cdr:x>0.12873</cdr:x>
      <cdr:y>0.56189</cdr:y>
    </cdr:from>
    <cdr:to>
      <cdr:x>0.35008</cdr:x>
      <cdr:y>0.60586</cdr:y>
    </cdr:to>
    <cdr:sp macro="" textlink="">
      <cdr:nvSpPr>
        <cdr:cNvPr id="4" name="TextBox 3"/>
        <cdr:cNvSpPr txBox="1"/>
      </cdr:nvSpPr>
      <cdr:spPr>
        <a:xfrm xmlns:a="http://schemas.openxmlformats.org/drawingml/2006/main">
          <a:off x="781050" y="3286125"/>
          <a:ext cx="1343025"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0.12873</cdr:x>
      <cdr:y>0.56189</cdr:y>
    </cdr:from>
    <cdr:to>
      <cdr:x>0.35008</cdr:x>
      <cdr:y>0.60586</cdr:y>
    </cdr:to>
    <cdr:sp macro="" textlink="">
      <cdr:nvSpPr>
        <cdr:cNvPr id="6" name="TextBox 3"/>
        <cdr:cNvSpPr txBox="1"/>
      </cdr:nvSpPr>
      <cdr:spPr>
        <a:xfrm xmlns:a="http://schemas.openxmlformats.org/drawingml/2006/main">
          <a:off x="781050" y="3286125"/>
          <a:ext cx="1343025"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0.12873</cdr:x>
      <cdr:y>0.56189</cdr:y>
    </cdr:from>
    <cdr:to>
      <cdr:x>0.35008</cdr:x>
      <cdr:y>0.60586</cdr:y>
    </cdr:to>
    <cdr:sp macro="" textlink="">
      <cdr:nvSpPr>
        <cdr:cNvPr id="50" name="TextBox 3"/>
        <cdr:cNvSpPr txBox="1"/>
      </cdr:nvSpPr>
      <cdr:spPr>
        <a:xfrm xmlns:a="http://schemas.openxmlformats.org/drawingml/2006/main">
          <a:off x="781050" y="3286125"/>
          <a:ext cx="1343025"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0.15458</cdr:x>
      <cdr:y>0.24881</cdr:y>
    </cdr:from>
    <cdr:to>
      <cdr:x>0.60356</cdr:x>
      <cdr:y>0.24908</cdr:y>
    </cdr:to>
    <cdr:sp macro="" textlink="">
      <cdr:nvSpPr>
        <cdr:cNvPr id="71" name="Straight Connector 2"/>
        <cdr:cNvSpPr/>
      </cdr:nvSpPr>
      <cdr:spPr>
        <a:xfrm xmlns:a="http://schemas.openxmlformats.org/drawingml/2006/main">
          <a:off x="942119" y="1540464"/>
          <a:ext cx="2736371" cy="1672"/>
        </a:xfrm>
        <a:prstGeom xmlns:a="http://schemas.openxmlformats.org/drawingml/2006/main" prst="line">
          <a:avLst/>
        </a:prstGeom>
        <a:ln xmlns:a="http://schemas.openxmlformats.org/drawingml/2006/main" w="25400">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0.12873</cdr:x>
      <cdr:y>0.56189</cdr:y>
    </cdr:from>
    <cdr:to>
      <cdr:x>0.35008</cdr:x>
      <cdr:y>0.60586</cdr:y>
    </cdr:to>
    <cdr:sp macro="" textlink="">
      <cdr:nvSpPr>
        <cdr:cNvPr id="72" name="TextBox 3"/>
        <cdr:cNvSpPr txBox="1"/>
      </cdr:nvSpPr>
      <cdr:spPr>
        <a:xfrm xmlns:a="http://schemas.openxmlformats.org/drawingml/2006/main">
          <a:off x="781050" y="3286125"/>
          <a:ext cx="1343025" cy="2571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0.16765</cdr:x>
      <cdr:y>0.20692</cdr:y>
    </cdr:from>
    <cdr:to>
      <cdr:x>0.50011</cdr:x>
      <cdr:y>0.25089</cdr:y>
    </cdr:to>
    <cdr:sp macro="" textlink="">
      <cdr:nvSpPr>
        <cdr:cNvPr id="73" name="TextBox 4"/>
        <cdr:cNvSpPr txBox="1"/>
      </cdr:nvSpPr>
      <cdr:spPr>
        <a:xfrm xmlns:a="http://schemas.openxmlformats.org/drawingml/2006/main">
          <a:off x="1021783" y="1227878"/>
          <a:ext cx="2026217" cy="2609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aseline="0"/>
            <a:t>Natural Sustainable Scale = 30</a:t>
          </a:r>
          <a:endParaRPr lang="en-US" sz="1100"/>
        </a:p>
      </cdr:txBody>
    </cdr:sp>
  </cdr:relSizeAnchor>
  <cdr:relSizeAnchor xmlns:cdr="http://schemas.openxmlformats.org/drawingml/2006/chartDrawing">
    <cdr:from>
      <cdr:x>0.46347</cdr:x>
      <cdr:y>0.70237</cdr:y>
    </cdr:from>
    <cdr:to>
      <cdr:x>0.52019</cdr:x>
      <cdr:y>0.73398</cdr:y>
    </cdr:to>
    <cdr:sp macro="" textlink="">
      <cdr:nvSpPr>
        <cdr:cNvPr id="86" name="TextBox 17"/>
        <cdr:cNvSpPr txBox="1"/>
      </cdr:nvSpPr>
      <cdr:spPr>
        <a:xfrm xmlns:a="http://schemas.openxmlformats.org/drawingml/2006/main">
          <a:off x="2817893" y="4167942"/>
          <a:ext cx="344857" cy="18756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p xmlns:a="http://schemas.openxmlformats.org/drawingml/2006/main">
          <a:r>
            <a:rPr lang="en-US" sz="1400" b="1"/>
            <a:t>(</a:t>
          </a:r>
          <a:r>
            <a:rPr lang="en-US" sz="1400" b="1" baseline="0"/>
            <a:t>4)</a:t>
          </a:r>
          <a:endParaRPr lang="en-US" sz="1400" b="1"/>
        </a:p>
      </cdr:txBody>
    </cdr:sp>
  </cdr:relSizeAnchor>
  <cdr:relSizeAnchor xmlns:cdr="http://schemas.openxmlformats.org/drawingml/2006/chartDrawing">
    <cdr:from>
      <cdr:x>0.46347</cdr:x>
      <cdr:y>0.57915</cdr:y>
    </cdr:from>
    <cdr:to>
      <cdr:x>0.52019</cdr:x>
      <cdr:y>0.61076</cdr:y>
    </cdr:to>
    <cdr:sp macro="" textlink="">
      <cdr:nvSpPr>
        <cdr:cNvPr id="95" name="TextBox 17"/>
        <cdr:cNvSpPr txBox="1"/>
      </cdr:nvSpPr>
      <cdr:spPr>
        <a:xfrm xmlns:a="http://schemas.openxmlformats.org/drawingml/2006/main">
          <a:off x="2817893" y="3436715"/>
          <a:ext cx="344857" cy="18756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p xmlns:a="http://schemas.openxmlformats.org/drawingml/2006/main">
          <a:r>
            <a:rPr lang="en-US" sz="1400" b="1"/>
            <a:t>(</a:t>
          </a:r>
          <a:r>
            <a:rPr lang="en-US" sz="1400" b="1" baseline="0"/>
            <a:t>3)</a:t>
          </a:r>
          <a:endParaRPr lang="en-US" sz="1400" b="1"/>
        </a:p>
      </cdr:txBody>
    </cdr:sp>
  </cdr:relSizeAnchor>
  <cdr:relSizeAnchor xmlns:cdr="http://schemas.openxmlformats.org/drawingml/2006/chartDrawing">
    <cdr:from>
      <cdr:x>0.22192</cdr:x>
      <cdr:y>0.05952</cdr:y>
    </cdr:from>
    <cdr:to>
      <cdr:x>0.80799</cdr:x>
      <cdr:y>0.13804</cdr:y>
    </cdr:to>
    <cdr:sp macro="" textlink="">
      <cdr:nvSpPr>
        <cdr:cNvPr id="93" name="TextBox 92"/>
        <cdr:cNvSpPr txBox="1"/>
      </cdr:nvSpPr>
      <cdr:spPr>
        <a:xfrm xmlns:a="http://schemas.openxmlformats.org/drawingml/2006/main">
          <a:off x="1352550" y="353184"/>
          <a:ext cx="3571875" cy="465966"/>
        </a:xfrm>
        <a:prstGeom xmlns:a="http://schemas.openxmlformats.org/drawingml/2006/main" prst="rect">
          <a:avLst/>
        </a:prstGeom>
        <a:solidFill xmlns:a="http://schemas.openxmlformats.org/drawingml/2006/main">
          <a:schemeClr val="bg1">
            <a:alpha val="58000"/>
          </a:schemeClr>
        </a:solidFill>
      </cdr:spPr>
      <cdr:txBody>
        <a:bodyPr xmlns:a="http://schemas.openxmlformats.org/drawingml/2006/main" wrap="square" rtlCol="0"/>
        <a:lstStyle xmlns:a="http://schemas.openxmlformats.org/drawingml/2006/main"/>
        <a:p xmlns:a="http://schemas.openxmlformats.org/drawingml/2006/main">
          <a:pPr algn="ctr"/>
          <a:r>
            <a:rPr lang="en-US" sz="1200" b="1" baseline="0"/>
            <a:t>1) </a:t>
          </a:r>
          <a:r>
            <a:rPr lang="en-US" sz="1100" b="1" baseline="0">
              <a:latin typeface="+mn-lt"/>
              <a:ea typeface="+mn-ea"/>
              <a:cs typeface="+mn-cs"/>
            </a:rPr>
            <a:t>Net Surplus Resouces </a:t>
          </a:r>
          <a:r>
            <a:rPr lang="en-US" sz="1200" b="1" baseline="0"/>
            <a:t>'+' 2) Operating cushion '+' </a:t>
          </a:r>
        </a:p>
        <a:p xmlns:a="http://schemas.openxmlformats.org/drawingml/2006/main">
          <a:pPr algn="ctr"/>
          <a:r>
            <a:rPr lang="en-US" sz="1200" b="1" baseline="0"/>
            <a:t>3) </a:t>
          </a:r>
          <a:r>
            <a:rPr lang="en-US" sz="1100" b="1" baseline="0">
              <a:latin typeface="+mn-lt"/>
              <a:ea typeface="+mn-ea"/>
              <a:cs typeface="+mn-cs"/>
            </a:rPr>
            <a:t>Essential Resources </a:t>
          </a:r>
          <a:r>
            <a:rPr lang="en-US" sz="1200" b="1" baseline="0"/>
            <a:t>'-' 4) Finance Resource Claims</a:t>
          </a:r>
        </a:p>
      </cdr:txBody>
    </cdr:sp>
  </cdr:relSizeAnchor>
  <cdr:relSizeAnchor xmlns:cdr="http://schemas.openxmlformats.org/drawingml/2006/chartDrawing">
    <cdr:from>
      <cdr:x>0.14066</cdr:x>
      <cdr:y>0.13014</cdr:y>
    </cdr:from>
    <cdr:to>
      <cdr:x>0.90645</cdr:x>
      <cdr:y>0.20867</cdr:y>
    </cdr:to>
    <cdr:sp macro="" textlink="">
      <cdr:nvSpPr>
        <cdr:cNvPr id="91" name="TextBox 90"/>
        <cdr:cNvSpPr txBox="1"/>
      </cdr:nvSpPr>
      <cdr:spPr>
        <a:xfrm xmlns:a="http://schemas.openxmlformats.org/drawingml/2006/main">
          <a:off x="857250" y="772284"/>
          <a:ext cx="4667250" cy="465966"/>
        </a:xfrm>
        <a:prstGeom xmlns:a="http://schemas.openxmlformats.org/drawingml/2006/main" prst="rect">
          <a:avLst/>
        </a:prstGeom>
        <a:solidFill xmlns:a="http://schemas.openxmlformats.org/drawingml/2006/main">
          <a:schemeClr val="bg1">
            <a:alpha val="36000"/>
          </a:schemeClr>
        </a:solidFill>
      </cdr:spPr>
      <cdr:txBody>
        <a:bodyPr xmlns:a="http://schemas.openxmlformats.org/drawingml/2006/main" wrap="square" rtlCol="0"/>
        <a:lstStyle xmlns:a="http://schemas.openxmlformats.org/drawingml/2006/main"/>
        <a:p xmlns:a="http://schemas.openxmlformats.org/drawingml/2006/main">
          <a:pPr algn="ctr"/>
          <a:r>
            <a:rPr lang="en-US" sz="1400" b="1" baseline="0">
              <a:solidFill>
                <a:schemeClr val="accent2">
                  <a:lumMod val="75000"/>
                </a:schemeClr>
              </a:solidFill>
              <a:latin typeface="+mn-lt"/>
              <a:ea typeface="+mn-ea"/>
              <a:cs typeface="+mn-cs"/>
            </a:rPr>
            <a:t>Finance Claims (4) = Principal + 5% of current Net Surplus</a:t>
          </a:r>
          <a:endParaRPr lang="en-US" sz="1400">
            <a:solidFill>
              <a:schemeClr val="accent2">
                <a:lumMod val="75000"/>
              </a:schemeClr>
            </a:solidFill>
          </a:endParaRPr>
        </a:p>
        <a:p xmlns:a="http://schemas.openxmlformats.org/drawingml/2006/main">
          <a:pPr algn="ctr"/>
          <a:r>
            <a:rPr lang="en-US" sz="1400" b="1" baseline="0">
              <a:solidFill>
                <a:schemeClr val="accent2">
                  <a:lumMod val="75000"/>
                </a:schemeClr>
              </a:solidFill>
              <a:latin typeface="+mn-lt"/>
              <a:ea typeface="+mn-ea"/>
              <a:cs typeface="+mn-cs"/>
            </a:rPr>
            <a:t>Exceeds Net + Cushion (5) to depress Essential Resources (6)  </a:t>
          </a:r>
          <a:endParaRPr lang="en-US" sz="1400" b="1">
            <a:solidFill>
              <a:schemeClr val="accent2">
                <a:lumMod val="75000"/>
              </a:schemeClr>
            </a:solidFill>
            <a:latin typeface="+mn-lt"/>
            <a:ea typeface="+mn-ea"/>
            <a:cs typeface="+mn-cs"/>
          </a:endParaRPr>
        </a:p>
      </cdr:txBody>
    </cdr:sp>
  </cdr:relSizeAnchor>
  <cdr:relSizeAnchor xmlns:cdr="http://schemas.openxmlformats.org/drawingml/2006/chartDrawing">
    <cdr:from>
      <cdr:x>0.46347</cdr:x>
      <cdr:y>0.48296</cdr:y>
    </cdr:from>
    <cdr:to>
      <cdr:x>0.52019</cdr:x>
      <cdr:y>0.51457</cdr:y>
    </cdr:to>
    <cdr:sp macro="" textlink="">
      <cdr:nvSpPr>
        <cdr:cNvPr id="96" name="TextBox 17"/>
        <cdr:cNvSpPr txBox="1"/>
      </cdr:nvSpPr>
      <cdr:spPr>
        <a:xfrm xmlns:a="http://schemas.openxmlformats.org/drawingml/2006/main">
          <a:off x="2817893" y="2865948"/>
          <a:ext cx="344857" cy="18756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p xmlns:a="http://schemas.openxmlformats.org/drawingml/2006/main">
          <a:r>
            <a:rPr lang="en-US" sz="1400" b="1"/>
            <a:t>(2</a:t>
          </a:r>
          <a:r>
            <a:rPr lang="en-US" sz="1400" b="1" baseline="0"/>
            <a:t>)</a:t>
          </a:r>
          <a:endParaRPr lang="en-US" sz="1400" b="1"/>
        </a:p>
      </cdr:txBody>
    </cdr:sp>
  </cdr:relSizeAnchor>
  <cdr:relSizeAnchor xmlns:cdr="http://schemas.openxmlformats.org/drawingml/2006/chartDrawing">
    <cdr:from>
      <cdr:x>0.46347</cdr:x>
      <cdr:y>0.42444</cdr:y>
    </cdr:from>
    <cdr:to>
      <cdr:x>0.52019</cdr:x>
      <cdr:y>0.45605</cdr:y>
    </cdr:to>
    <cdr:sp macro="" textlink="">
      <cdr:nvSpPr>
        <cdr:cNvPr id="97" name="TextBox 17"/>
        <cdr:cNvSpPr txBox="1"/>
      </cdr:nvSpPr>
      <cdr:spPr>
        <a:xfrm xmlns:a="http://schemas.openxmlformats.org/drawingml/2006/main">
          <a:off x="2817893" y="2518651"/>
          <a:ext cx="344857" cy="18756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p xmlns:a="http://schemas.openxmlformats.org/drawingml/2006/main">
          <a:r>
            <a:rPr lang="en-US" sz="1400" b="1"/>
            <a:t>(1</a:t>
          </a:r>
          <a:r>
            <a:rPr lang="en-US" sz="1400" b="1" baseline="0"/>
            <a:t>)</a:t>
          </a:r>
          <a:endParaRPr lang="en-US" sz="1400" b="1"/>
        </a:p>
      </cdr:txBody>
    </cdr:sp>
  </cdr:relSizeAnchor>
  <cdr:relSizeAnchor xmlns:cdr="http://schemas.openxmlformats.org/drawingml/2006/chartDrawing">
    <cdr:from>
      <cdr:x>0.71741</cdr:x>
      <cdr:y>0.70237</cdr:y>
    </cdr:from>
    <cdr:to>
      <cdr:x>0.77413</cdr:x>
      <cdr:y>0.73398</cdr:y>
    </cdr:to>
    <cdr:sp macro="" textlink="">
      <cdr:nvSpPr>
        <cdr:cNvPr id="98" name="TextBox 17"/>
        <cdr:cNvSpPr txBox="1"/>
      </cdr:nvSpPr>
      <cdr:spPr>
        <a:xfrm xmlns:a="http://schemas.openxmlformats.org/drawingml/2006/main">
          <a:off x="4361813" y="4167942"/>
          <a:ext cx="344857" cy="18756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p xmlns:a="http://schemas.openxmlformats.org/drawingml/2006/main">
          <a:r>
            <a:rPr lang="en-US" sz="1400" b="1"/>
            <a:t>(</a:t>
          </a:r>
          <a:r>
            <a:rPr lang="en-US" sz="1400" b="1" baseline="0"/>
            <a:t>5)</a:t>
          </a:r>
          <a:endParaRPr lang="en-US" sz="1400" b="1"/>
        </a:p>
      </cdr:txBody>
    </cdr:sp>
  </cdr:relSizeAnchor>
  <cdr:relSizeAnchor xmlns:cdr="http://schemas.openxmlformats.org/drawingml/2006/chartDrawing">
    <cdr:from>
      <cdr:x>0.1151</cdr:x>
      <cdr:y>0.26236</cdr:y>
    </cdr:from>
    <cdr:to>
      <cdr:x>0.44865</cdr:x>
      <cdr:y>0.69712</cdr:y>
    </cdr:to>
    <cdr:sp macro="" textlink="">
      <cdr:nvSpPr>
        <cdr:cNvPr id="99" name="TextBox 4"/>
        <cdr:cNvSpPr txBox="1"/>
      </cdr:nvSpPr>
      <cdr:spPr>
        <a:xfrm xmlns:a="http://schemas.openxmlformats.org/drawingml/2006/main">
          <a:off x="699803" y="1556856"/>
          <a:ext cx="2028011" cy="2579924"/>
        </a:xfrm>
        <a:prstGeom xmlns:a="http://schemas.openxmlformats.org/drawingml/2006/main" prst="rect">
          <a:avLst/>
        </a:prstGeom>
        <a:solidFill xmlns:a="http://schemas.openxmlformats.org/drawingml/2006/main">
          <a:schemeClr val="bg1">
            <a:lumMod val="95000"/>
            <a:alpha val="49000"/>
          </a:schemeClr>
        </a:solidFill>
      </cdr:spPr>
      <cdr:txBody>
        <a:bodyPr xmlns:a="http://schemas.openxmlformats.org/drawingml/2006/main" wrap="square" lIns="45720" rIns="45720" rtlCol="0"/>
        <a:lstStyle xmlns:a="http://schemas.openxmlformats.org/drawingml/2006/main"/>
        <a:p xmlns:a="http://schemas.openxmlformats.org/drawingml/2006/main">
          <a:pPr algn="l"/>
          <a:r>
            <a:rPr lang="en-US" sz="1100" b="1" baseline="0"/>
            <a:t>      When acting as a whole</a:t>
          </a:r>
        </a:p>
        <a:p xmlns:a="http://schemas.openxmlformats.org/drawingml/2006/main">
          <a:r>
            <a:rPr lang="en-US" sz="1000" baseline="0"/>
            <a:t>The claims of finance on the system's resources grow with the system at first.  When the system meets resistance and stops multiplying its past resource claims on its world, it begins to converge on a sustainable level of resource claims.  </a:t>
          </a:r>
        </a:p>
        <a:p xmlns:a="http://schemas.openxmlformats.org/drawingml/2006/main">
          <a:pPr>
            <a:spcBef>
              <a:spcPts val="600"/>
            </a:spcBef>
          </a:pPr>
          <a:r>
            <a:rPr lang="en-US" sz="1000" baseline="0"/>
            <a:t>Then finance keeps adding a share of the system profits to its principal for investment, as a price of investment, continuing till the system produces no net surplus.</a:t>
          </a:r>
          <a:endParaRPr lang="en-US" sz="1000"/>
        </a:p>
      </cdr:txBody>
    </cdr:sp>
  </cdr:relSizeAnchor>
  <cdr:relSizeAnchor xmlns:cdr="http://schemas.openxmlformats.org/drawingml/2006/chartDrawing">
    <cdr:from>
      <cdr:x>0.71741</cdr:x>
      <cdr:y>0.44876</cdr:y>
    </cdr:from>
    <cdr:to>
      <cdr:x>0.77413</cdr:x>
      <cdr:y>0.48037</cdr:y>
    </cdr:to>
    <cdr:sp macro="" textlink="">
      <cdr:nvSpPr>
        <cdr:cNvPr id="100" name="TextBox 17"/>
        <cdr:cNvSpPr txBox="1"/>
      </cdr:nvSpPr>
      <cdr:spPr>
        <a:xfrm xmlns:a="http://schemas.openxmlformats.org/drawingml/2006/main">
          <a:off x="4361813" y="2662992"/>
          <a:ext cx="344857" cy="18756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p xmlns:a="http://schemas.openxmlformats.org/drawingml/2006/main">
          <a:r>
            <a:rPr lang="en-US" sz="1400" b="1"/>
            <a:t>(</a:t>
          </a:r>
          <a:r>
            <a:rPr lang="en-US" sz="1400" b="1" baseline="0"/>
            <a:t>6)</a:t>
          </a:r>
          <a:endParaRPr lang="en-US" sz="1400" b="1"/>
        </a:p>
      </cdr:txBody>
    </cdr:sp>
  </cdr:relSizeAnchor>
  <cdr:relSizeAnchor xmlns:cdr="http://schemas.openxmlformats.org/drawingml/2006/chartDrawing">
    <cdr:from>
      <cdr:x>0.07033</cdr:x>
      <cdr:y>0.80109</cdr:y>
    </cdr:from>
    <cdr:to>
      <cdr:x>0.93146</cdr:x>
      <cdr:y>0.87961</cdr:y>
    </cdr:to>
    <cdr:sp macro="" textlink="">
      <cdr:nvSpPr>
        <cdr:cNvPr id="101" name="TextBox 100"/>
        <cdr:cNvSpPr txBox="1"/>
      </cdr:nvSpPr>
      <cdr:spPr>
        <a:xfrm xmlns:a="http://schemas.openxmlformats.org/drawingml/2006/main">
          <a:off x="428626" y="4753734"/>
          <a:ext cx="5248274" cy="4659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rtl="0"/>
          <a:r>
            <a:rPr lang="en-US" sz="1300" b="1" i="0" baseline="0">
              <a:solidFill>
                <a:schemeClr val="accent2">
                  <a:lumMod val="75000"/>
                </a:schemeClr>
              </a:solidFill>
              <a:latin typeface="+mn-lt"/>
              <a:ea typeface="+mn-ea"/>
              <a:cs typeface="+mn-cs"/>
            </a:rPr>
            <a:t>A model of a growth economy, with a financial system, </a:t>
          </a:r>
        </a:p>
        <a:p xmlns:a="http://schemas.openxmlformats.org/drawingml/2006/main">
          <a:pPr algn="ctr" rtl="0"/>
          <a:r>
            <a:rPr lang="en-US" sz="1300" b="1" i="0" u="sng" baseline="0">
              <a:solidFill>
                <a:schemeClr val="accent2">
                  <a:lumMod val="75000"/>
                </a:schemeClr>
              </a:solidFill>
              <a:latin typeface="+mn-lt"/>
              <a:ea typeface="+mn-ea"/>
              <a:cs typeface="+mn-cs"/>
            </a:rPr>
            <a:t>making  growing resource claims  ...   after the system stops growing</a:t>
          </a:r>
          <a:endParaRPr lang="en-US" sz="1300" u="sng">
            <a:solidFill>
              <a:schemeClr val="accent2">
                <a:lumMod val="75000"/>
              </a:schemeClr>
            </a:solidFill>
          </a:endParaRPr>
        </a:p>
      </cdr:txBody>
    </cdr:sp>
  </cdr:relSizeAnchor>
  <cdr:relSizeAnchor xmlns:cdr="http://schemas.openxmlformats.org/drawingml/2006/chartDrawing">
    <cdr:from>
      <cdr:x>0.624</cdr:x>
      <cdr:y>0.58573</cdr:y>
    </cdr:from>
    <cdr:to>
      <cdr:x>0.87051</cdr:x>
      <cdr:y>0.69502</cdr:y>
    </cdr:to>
    <cdr:sp macro="" textlink="">
      <cdr:nvSpPr>
        <cdr:cNvPr id="102" name="TextBox 4"/>
        <cdr:cNvSpPr txBox="1"/>
      </cdr:nvSpPr>
      <cdr:spPr>
        <a:xfrm xmlns:a="http://schemas.openxmlformats.org/drawingml/2006/main">
          <a:off x="3803083" y="3475778"/>
          <a:ext cx="1502342" cy="64854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aseline="0"/>
            <a:t>When finance cost exceeds surplus</a:t>
          </a:r>
        </a:p>
        <a:p xmlns:a="http://schemas.openxmlformats.org/drawingml/2006/main">
          <a:r>
            <a:rPr lang="en-US" sz="1100" baseline="0"/>
            <a:t>(4) = (1)+(2)</a:t>
          </a:r>
        </a:p>
        <a:p xmlns:a="http://schemas.openxmlformats.org/drawingml/2006/main">
          <a:endParaRPr lang="en-US" sz="1100" baseline="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84"/>
  <sheetViews>
    <sheetView zoomScale="70" zoomScaleNormal="70" workbookViewId="0">
      <selection sqref="A1:J1048576"/>
    </sheetView>
  </sheetViews>
  <sheetFormatPr defaultRowHeight="15"/>
  <cols>
    <col min="1" max="1" width="11" customWidth="1"/>
    <col min="3" max="3" width="10.28515625" customWidth="1"/>
    <col min="4" max="4" width="9.42578125" customWidth="1"/>
    <col min="6" max="6" width="10.140625" customWidth="1"/>
  </cols>
  <sheetData>
    <row r="1" spans="1:6" ht="21">
      <c r="C1" s="1" t="s">
        <v>7</v>
      </c>
    </row>
    <row r="3" spans="1:6" ht="18.75">
      <c r="F3" s="2" t="s">
        <v>8</v>
      </c>
    </row>
    <row r="4" spans="1:6" ht="18.75">
      <c r="F4" s="2"/>
    </row>
    <row r="5" spans="1:6">
      <c r="A5" t="s">
        <v>3</v>
      </c>
      <c r="B5">
        <v>30</v>
      </c>
      <c r="C5" t="s">
        <v>6</v>
      </c>
      <c r="D5">
        <v>90</v>
      </c>
      <c r="E5" t="s">
        <v>1</v>
      </c>
      <c r="F5">
        <v>1</v>
      </c>
    </row>
    <row r="6" spans="1:6">
      <c r="A6" t="s">
        <v>2</v>
      </c>
      <c r="B6">
        <v>0.08</v>
      </c>
      <c r="C6" t="s">
        <v>4</v>
      </c>
      <c r="D6">
        <f>LN(2)/LN(Rconst+1)+1</f>
        <v>10.006468342000588</v>
      </c>
    </row>
    <row r="7" spans="1:6">
      <c r="A7" t="s">
        <v>5</v>
      </c>
      <c r="B7">
        <v>2.5</v>
      </c>
      <c r="C7">
        <v>30</v>
      </c>
      <c r="D7">
        <v>40</v>
      </c>
      <c r="E7">
        <v>50</v>
      </c>
      <c r="F7">
        <v>70</v>
      </c>
    </row>
    <row r="8" spans="1:6">
      <c r="A8" t="s">
        <v>0</v>
      </c>
    </row>
    <row r="9" spans="1:6">
      <c r="A9">
        <v>0</v>
      </c>
      <c r="B9">
        <f>start</f>
        <v>1</v>
      </c>
      <c r="C9">
        <f>start</f>
        <v>1</v>
      </c>
      <c r="D9">
        <f>start</f>
        <v>1</v>
      </c>
      <c r="E9">
        <f>start</f>
        <v>1</v>
      </c>
      <c r="F9">
        <f>start</f>
        <v>1</v>
      </c>
    </row>
    <row r="10" spans="1:6">
      <c r="A10">
        <v>1</v>
      </c>
      <c r="B10">
        <f t="shared" ref="B10:B41" si="0">IF(B9&lt;cap, B9*(1+Rconst*(1-B9*(IF(A9&lt;tlim1, 0, 1/limit)))),0)</f>
        <v>1.08</v>
      </c>
      <c r="C10">
        <f t="shared" ref="C10:C41" si="1">IF(C9&lt;cap,C9*(1+Rconst*(1-C9*(IF(A9&lt;tlim2, 0, 1/limit)))), 0)</f>
        <v>1.08</v>
      </c>
      <c r="D10">
        <f t="shared" ref="D10:D41" si="2">IF(D9&lt;cap, D9*(1+Rconst*(1-D9*(IF(A9&lt;tlim3, 0, 1/limit)))),0)</f>
        <v>1.08</v>
      </c>
      <c r="E10">
        <f t="shared" ref="E10:E41" si="3">IF(E9&lt;cap,E9*(1+Rconst*(1-E9*(IF(A9&lt;tlim4, 0, 1/limit)))),0)</f>
        <v>1.08</v>
      </c>
      <c r="F10">
        <f t="shared" ref="F10:F41" si="4">IF(F9&lt;cap,F9*(1+Rconst*(1-F9*(IF(A9&lt;tlim5, 0, 1/limit)))),0)</f>
        <v>1.08</v>
      </c>
    </row>
    <row r="11" spans="1:6">
      <c r="A11">
        <v>2</v>
      </c>
      <c r="B11">
        <f t="shared" si="0"/>
        <v>1.1664000000000001</v>
      </c>
      <c r="C11">
        <f t="shared" si="1"/>
        <v>1.1664000000000001</v>
      </c>
      <c r="D11">
        <f t="shared" si="2"/>
        <v>1.1664000000000001</v>
      </c>
      <c r="E11">
        <f t="shared" si="3"/>
        <v>1.1664000000000001</v>
      </c>
      <c r="F11">
        <f t="shared" si="4"/>
        <v>1.1664000000000001</v>
      </c>
    </row>
    <row r="12" spans="1:6">
      <c r="A12">
        <v>3</v>
      </c>
      <c r="B12">
        <f t="shared" si="0"/>
        <v>1.2597120000000002</v>
      </c>
      <c r="C12">
        <f t="shared" si="1"/>
        <v>1.2597120000000002</v>
      </c>
      <c r="D12">
        <f t="shared" si="2"/>
        <v>1.2597120000000002</v>
      </c>
      <c r="E12">
        <f t="shared" si="3"/>
        <v>1.2597120000000002</v>
      </c>
      <c r="F12">
        <f t="shared" si="4"/>
        <v>1.2597120000000002</v>
      </c>
    </row>
    <row r="13" spans="1:6">
      <c r="A13">
        <v>4</v>
      </c>
      <c r="B13">
        <f t="shared" si="0"/>
        <v>1.3562572951388163</v>
      </c>
      <c r="C13">
        <f t="shared" si="1"/>
        <v>1.3604889600000003</v>
      </c>
      <c r="D13">
        <f t="shared" si="2"/>
        <v>1.3604889600000003</v>
      </c>
      <c r="E13">
        <f t="shared" si="3"/>
        <v>1.3604889600000003</v>
      </c>
      <c r="F13">
        <f t="shared" si="4"/>
        <v>1.3604889600000003</v>
      </c>
    </row>
    <row r="14" spans="1:6">
      <c r="A14">
        <v>5</v>
      </c>
      <c r="B14">
        <f t="shared" si="0"/>
        <v>1.4598527218149422</v>
      </c>
      <c r="C14">
        <f t="shared" si="1"/>
        <v>1.4693280768000003</v>
      </c>
      <c r="D14">
        <f t="shared" si="2"/>
        <v>1.4693280768000003</v>
      </c>
      <c r="E14">
        <f t="shared" si="3"/>
        <v>1.4693280768000003</v>
      </c>
      <c r="F14">
        <f t="shared" si="4"/>
        <v>1.4693280768000003</v>
      </c>
    </row>
    <row r="15" spans="1:6">
      <c r="A15">
        <v>6</v>
      </c>
      <c r="B15">
        <f t="shared" si="0"/>
        <v>1.5709578196417631</v>
      </c>
      <c r="C15">
        <f t="shared" si="1"/>
        <v>1.5868743229440005</v>
      </c>
      <c r="D15">
        <f t="shared" si="2"/>
        <v>1.5868743229440005</v>
      </c>
      <c r="E15">
        <f t="shared" si="3"/>
        <v>1.5868743229440005</v>
      </c>
      <c r="F15">
        <f t="shared" si="4"/>
        <v>1.5868743229440005</v>
      </c>
    </row>
    <row r="16" spans="1:6">
      <c r="A16">
        <v>7</v>
      </c>
      <c r="B16">
        <f t="shared" si="0"/>
        <v>1.6900533559568545</v>
      </c>
      <c r="C16">
        <f t="shared" si="1"/>
        <v>1.7138242687795207</v>
      </c>
      <c r="D16">
        <f t="shared" si="2"/>
        <v>1.7138242687795207</v>
      </c>
      <c r="E16">
        <f t="shared" si="3"/>
        <v>1.7138242687795207</v>
      </c>
      <c r="F16">
        <f t="shared" si="4"/>
        <v>1.7138242687795207</v>
      </c>
    </row>
    <row r="17" spans="1:6">
      <c r="A17">
        <v>8</v>
      </c>
      <c r="B17">
        <f t="shared" si="0"/>
        <v>1.8176408768441199</v>
      </c>
      <c r="C17">
        <f t="shared" si="1"/>
        <v>1.8509302102818825</v>
      </c>
      <c r="D17">
        <f t="shared" si="2"/>
        <v>1.8509302102818825</v>
      </c>
      <c r="E17">
        <f t="shared" si="3"/>
        <v>1.8509302102818825</v>
      </c>
      <c r="F17">
        <f t="shared" si="4"/>
        <v>1.8509302102818825</v>
      </c>
    </row>
    <row r="18" spans="1:6">
      <c r="A18">
        <v>9</v>
      </c>
      <c r="B18">
        <f t="shared" si="0"/>
        <v>1.9542419647058507</v>
      </c>
      <c r="C18">
        <f t="shared" si="1"/>
        <v>1.9990046271044333</v>
      </c>
      <c r="D18">
        <f t="shared" si="2"/>
        <v>1.9990046271044333</v>
      </c>
      <c r="E18">
        <f t="shared" si="3"/>
        <v>1.9990046271044333</v>
      </c>
      <c r="F18">
        <f t="shared" si="4"/>
        <v>1.9990046271044333</v>
      </c>
    </row>
    <row r="19" spans="1:6">
      <c r="A19">
        <v>10</v>
      </c>
      <c r="B19">
        <f t="shared" si="0"/>
        <v>2.1003971574646725</v>
      </c>
      <c r="C19">
        <f t="shared" si="1"/>
        <v>2.1589249972727882</v>
      </c>
      <c r="D19">
        <f t="shared" si="2"/>
        <v>2.1589249972727882</v>
      </c>
      <c r="E19">
        <f t="shared" si="3"/>
        <v>2.1589249972727882</v>
      </c>
      <c r="F19">
        <f t="shared" si="4"/>
        <v>2.1589249972727882</v>
      </c>
    </row>
    <row r="20" spans="1:6">
      <c r="A20">
        <v>11</v>
      </c>
      <c r="B20">
        <f t="shared" si="0"/>
        <v>2.256664481477618</v>
      </c>
      <c r="C20">
        <f t="shared" si="1"/>
        <v>2.3316389970546112</v>
      </c>
      <c r="D20">
        <f t="shared" si="2"/>
        <v>2.3316389970546112</v>
      </c>
      <c r="E20">
        <f t="shared" si="3"/>
        <v>2.3316389970546112</v>
      </c>
      <c r="F20">
        <f t="shared" si="4"/>
        <v>2.3316389970546112</v>
      </c>
    </row>
    <row r="21" spans="1:6">
      <c r="A21">
        <v>12</v>
      </c>
      <c r="B21">
        <f t="shared" si="0"/>
        <v>2.4236175477772601</v>
      </c>
      <c r="C21">
        <f t="shared" si="1"/>
        <v>2.5181701168189803</v>
      </c>
      <c r="D21">
        <f t="shared" si="2"/>
        <v>2.5181701168189803</v>
      </c>
      <c r="E21">
        <f t="shared" si="3"/>
        <v>2.5181701168189803</v>
      </c>
      <c r="F21">
        <f t="shared" si="4"/>
        <v>2.5181701168189803</v>
      </c>
    </row>
    <row r="22" spans="1:6">
      <c r="A22">
        <v>13</v>
      </c>
      <c r="B22">
        <f t="shared" si="0"/>
        <v>2.601843159551724</v>
      </c>
      <c r="C22">
        <f t="shared" si="1"/>
        <v>2.7196237261644991</v>
      </c>
      <c r="D22">
        <f t="shared" si="2"/>
        <v>2.7196237261644991</v>
      </c>
      <c r="E22">
        <f t="shared" si="3"/>
        <v>2.7196237261644991</v>
      </c>
      <c r="F22">
        <f t="shared" si="4"/>
        <v>2.7196237261644991</v>
      </c>
    </row>
    <row r="23" spans="1:6">
      <c r="A23">
        <v>14</v>
      </c>
      <c r="B23">
        <f t="shared" si="0"/>
        <v>2.7919383781107787</v>
      </c>
      <c r="C23">
        <f t="shared" si="1"/>
        <v>2.9371936242576591</v>
      </c>
      <c r="D23">
        <f t="shared" si="2"/>
        <v>2.9371936242576591</v>
      </c>
      <c r="E23">
        <f t="shared" si="3"/>
        <v>2.9371936242576591</v>
      </c>
      <c r="F23">
        <f t="shared" si="4"/>
        <v>2.9371936242576591</v>
      </c>
    </row>
    <row r="24" spans="1:6">
      <c r="A24">
        <v>15</v>
      </c>
      <c r="B24">
        <f t="shared" si="0"/>
        <v>2.9945069952738601</v>
      </c>
      <c r="C24">
        <f t="shared" si="1"/>
        <v>3.172169114198272</v>
      </c>
      <c r="D24">
        <f t="shared" si="2"/>
        <v>3.172169114198272</v>
      </c>
      <c r="E24">
        <f t="shared" si="3"/>
        <v>3.172169114198272</v>
      </c>
      <c r="F24">
        <f t="shared" si="4"/>
        <v>3.172169114198272</v>
      </c>
    </row>
    <row r="25" spans="1:6">
      <c r="A25">
        <v>16</v>
      </c>
      <c r="B25">
        <f t="shared" si="0"/>
        <v>3.2101553625097843</v>
      </c>
      <c r="C25">
        <f t="shared" si="1"/>
        <v>3.425942643334134</v>
      </c>
      <c r="D25">
        <f t="shared" si="2"/>
        <v>3.425942643334134</v>
      </c>
      <c r="E25">
        <f t="shared" si="3"/>
        <v>3.425942643334134</v>
      </c>
      <c r="F25">
        <f t="shared" si="4"/>
        <v>3.425942643334134</v>
      </c>
    </row>
    <row r="26" spans="1:6">
      <c r="A26">
        <v>17</v>
      </c>
      <c r="B26">
        <f t="shared" si="0"/>
        <v>3.4394875316400326</v>
      </c>
      <c r="C26">
        <f t="shared" si="1"/>
        <v>3.7000180548008648</v>
      </c>
      <c r="D26">
        <f t="shared" si="2"/>
        <v>3.7000180548008648</v>
      </c>
      <c r="E26">
        <f t="shared" si="3"/>
        <v>3.7000180548008648</v>
      </c>
      <c r="F26">
        <f t="shared" si="4"/>
        <v>3.7000180548008648</v>
      </c>
    </row>
    <row r="27" spans="1:6">
      <c r="A27">
        <v>18</v>
      </c>
      <c r="B27">
        <f t="shared" si="0"/>
        <v>3.6830996688904158</v>
      </c>
      <c r="C27">
        <f t="shared" si="1"/>
        <v>3.9960194991849343</v>
      </c>
      <c r="D27">
        <f t="shared" si="2"/>
        <v>3.9960194991849343</v>
      </c>
      <c r="E27">
        <f t="shared" si="3"/>
        <v>3.9960194991849343</v>
      </c>
      <c r="F27">
        <f t="shared" si="4"/>
        <v>3.9960194991849343</v>
      </c>
    </row>
    <row r="28" spans="1:6">
      <c r="A28">
        <v>19</v>
      </c>
      <c r="B28">
        <f t="shared" si="0"/>
        <v>3.9415737139457008</v>
      </c>
      <c r="C28">
        <f t="shared" si="1"/>
        <v>4.3157010591197293</v>
      </c>
      <c r="D28">
        <f t="shared" si="2"/>
        <v>4.3157010591197293</v>
      </c>
      <c r="E28">
        <f t="shared" si="3"/>
        <v>4.3157010591197293</v>
      </c>
      <c r="F28">
        <f t="shared" si="4"/>
        <v>4.3157010591197293</v>
      </c>
    </row>
    <row r="29" spans="1:6">
      <c r="A29">
        <v>20</v>
      </c>
      <c r="B29">
        <f t="shared" si="0"/>
        <v>4.2154702688147765</v>
      </c>
      <c r="C29">
        <f t="shared" si="1"/>
        <v>4.6609571438493083</v>
      </c>
      <c r="D29">
        <f t="shared" si="2"/>
        <v>4.6609571438493083</v>
      </c>
      <c r="E29">
        <f t="shared" si="3"/>
        <v>4.6609571438493083</v>
      </c>
      <c r="F29">
        <f t="shared" si="4"/>
        <v>4.6609571438493083</v>
      </c>
    </row>
    <row r="30" spans="1:6">
      <c r="A30">
        <v>21</v>
      </c>
      <c r="B30">
        <f t="shared" si="0"/>
        <v>4.5053207180872619</v>
      </c>
      <c r="C30">
        <f t="shared" si="1"/>
        <v>5.033833715357253</v>
      </c>
      <c r="D30">
        <f t="shared" si="2"/>
        <v>5.033833715357253</v>
      </c>
      <c r="E30">
        <f t="shared" si="3"/>
        <v>5.033833715357253</v>
      </c>
      <c r="F30">
        <f t="shared" si="4"/>
        <v>5.033833715357253</v>
      </c>
    </row>
    <row r="31" spans="1:6">
      <c r="A31">
        <v>22</v>
      </c>
      <c r="B31">
        <f t="shared" si="0"/>
        <v>4.8116186028067061</v>
      </c>
      <c r="C31">
        <f t="shared" si="1"/>
        <v>5.4365404125858339</v>
      </c>
      <c r="D31">
        <f t="shared" si="2"/>
        <v>5.4365404125858339</v>
      </c>
      <c r="E31">
        <f t="shared" si="3"/>
        <v>5.4365404125858339</v>
      </c>
      <c r="F31">
        <f t="shared" si="4"/>
        <v>5.4365404125858339</v>
      </c>
    </row>
    <row r="32" spans="1:6">
      <c r="A32">
        <v>23</v>
      </c>
      <c r="B32">
        <f t="shared" si="0"/>
        <v>5.134810294820908</v>
      </c>
      <c r="C32">
        <f t="shared" si="1"/>
        <v>5.8714636455927014</v>
      </c>
      <c r="D32">
        <f t="shared" si="2"/>
        <v>5.8714636455927014</v>
      </c>
      <c r="E32">
        <f t="shared" si="3"/>
        <v>5.8714636455927014</v>
      </c>
      <c r="F32">
        <f t="shared" si="4"/>
        <v>5.8714636455927014</v>
      </c>
    </row>
    <row r="33" spans="1:6">
      <c r="A33">
        <v>24</v>
      </c>
      <c r="B33">
        <f t="shared" si="0"/>
        <v>5.4752850470364507</v>
      </c>
      <c r="C33">
        <f t="shared" si="1"/>
        <v>6.3411807372401183</v>
      </c>
      <c r="D33">
        <f t="shared" si="2"/>
        <v>6.3411807372401183</v>
      </c>
      <c r="E33">
        <f t="shared" si="3"/>
        <v>6.3411807372401183</v>
      </c>
      <c r="F33">
        <f t="shared" si="4"/>
        <v>6.3411807372401183</v>
      </c>
    </row>
    <row r="34" spans="1:6">
      <c r="A34">
        <v>25</v>
      </c>
      <c r="B34">
        <f t="shared" si="0"/>
        <v>5.8333645272092314</v>
      </c>
      <c r="C34">
        <f t="shared" si="1"/>
        <v>6.8484751962193284</v>
      </c>
      <c r="D34">
        <f t="shared" si="2"/>
        <v>6.8484751962193284</v>
      </c>
      <c r="E34">
        <f t="shared" si="3"/>
        <v>6.8484751962193284</v>
      </c>
      <c r="F34">
        <f t="shared" si="4"/>
        <v>6.8484751962193284</v>
      </c>
    </row>
    <row r="35" spans="1:6">
      <c r="A35">
        <v>26</v>
      </c>
      <c r="B35">
        <f t="shared" si="0"/>
        <v>6.2092919781664957</v>
      </c>
      <c r="C35">
        <f t="shared" si="1"/>
        <v>7.3963532119168756</v>
      </c>
      <c r="D35">
        <f t="shared" si="2"/>
        <v>7.3963532119168756</v>
      </c>
      <c r="E35">
        <f t="shared" si="3"/>
        <v>7.3963532119168756</v>
      </c>
      <c r="F35">
        <f t="shared" si="4"/>
        <v>7.3963532119168756</v>
      </c>
    </row>
    <row r="36" spans="1:6">
      <c r="A36">
        <v>27</v>
      </c>
      <c r="B36">
        <f t="shared" si="0"/>
        <v>6.6032211847661539</v>
      </c>
      <c r="C36">
        <f t="shared" si="1"/>
        <v>7.9880614688702263</v>
      </c>
      <c r="D36">
        <f t="shared" si="2"/>
        <v>7.9880614688702263</v>
      </c>
      <c r="E36">
        <f t="shared" si="3"/>
        <v>7.9880614688702263</v>
      </c>
      <c r="F36">
        <f t="shared" si="4"/>
        <v>7.9880614688702263</v>
      </c>
    </row>
    <row r="37" spans="1:6">
      <c r="A37">
        <v>28</v>
      </c>
      <c r="B37">
        <f t="shared" si="0"/>
        <v>7.0152054661742609</v>
      </c>
      <c r="C37">
        <f t="shared" si="1"/>
        <v>8.6271063863798449</v>
      </c>
      <c r="D37">
        <f t="shared" si="2"/>
        <v>8.6271063863798449</v>
      </c>
      <c r="E37">
        <f t="shared" si="3"/>
        <v>8.6271063863798449</v>
      </c>
      <c r="F37">
        <f t="shared" si="4"/>
        <v>8.6271063863798449</v>
      </c>
    </row>
    <row r="38" spans="1:6">
      <c r="A38">
        <v>29</v>
      </c>
      <c r="B38">
        <f t="shared" si="0"/>
        <v>7.4451869495144916</v>
      </c>
      <c r="C38">
        <f t="shared" si="1"/>
        <v>9.3172748972902326</v>
      </c>
      <c r="D38">
        <f t="shared" si="2"/>
        <v>9.3172748972902326</v>
      </c>
      <c r="E38">
        <f t="shared" si="3"/>
        <v>9.3172748972902326</v>
      </c>
      <c r="F38">
        <f t="shared" si="4"/>
        <v>9.3172748972902326</v>
      </c>
    </row>
    <row r="39" spans="1:6">
      <c r="A39">
        <v>30</v>
      </c>
      <c r="B39">
        <f t="shared" si="0"/>
        <v>7.8929864155737288</v>
      </c>
      <c r="C39">
        <f t="shared" si="1"/>
        <v>10.062656889073452</v>
      </c>
      <c r="D39">
        <f t="shared" si="2"/>
        <v>10.062656889073452</v>
      </c>
      <c r="E39">
        <f t="shared" si="3"/>
        <v>10.062656889073452</v>
      </c>
      <c r="F39">
        <f t="shared" si="4"/>
        <v>10.062656889073452</v>
      </c>
    </row>
    <row r="40" spans="1:6">
      <c r="A40">
        <v>31</v>
      </c>
      <c r="B40">
        <f t="shared" si="0"/>
        <v>8.3582940366691432</v>
      </c>
      <c r="C40">
        <f t="shared" si="1"/>
        <v>10.597650603753415</v>
      </c>
      <c r="D40">
        <f t="shared" si="2"/>
        <v>10.867669440199329</v>
      </c>
      <c r="E40">
        <f t="shared" si="3"/>
        <v>10.867669440199329</v>
      </c>
      <c r="F40">
        <f t="shared" si="4"/>
        <v>10.867669440199329</v>
      </c>
    </row>
    <row r="41" spans="1:6">
      <c r="A41">
        <v>32</v>
      </c>
      <c r="B41">
        <f t="shared" si="0"/>
        <v>8.8406613483935566</v>
      </c>
      <c r="C41">
        <f t="shared" si="1"/>
        <v>11.145968789869061</v>
      </c>
      <c r="D41">
        <f t="shared" si="2"/>
        <v>11.737082995415276</v>
      </c>
      <c r="E41">
        <f t="shared" si="3"/>
        <v>11.737082995415276</v>
      </c>
      <c r="F41">
        <f t="shared" si="4"/>
        <v>11.737082995415276</v>
      </c>
    </row>
    <row r="42" spans="1:6">
      <c r="A42">
        <v>33</v>
      </c>
      <c r="B42">
        <f t="shared" ref="B42:B73" si="5">IF(B41&lt;cap, B41*(1+Rconst*(1-B41*(IF(A41&lt;tlim1, 0, 1/limit)))),0)</f>
        <v>9.3394948080597615</v>
      </c>
      <c r="C42">
        <f t="shared" ref="C42:C73" si="6">IF(C41&lt;cap,C41*(1+Rconst*(1-C41*(IF(A41&lt;tlim2, 0, 1/limit)))), 0)</f>
        <v>11.706359305685959</v>
      </c>
      <c r="D42">
        <f t="shared" ref="D42:D73" si="7">IF(D41&lt;cap, D41*(1+Rconst*(1-D41*(IF(A41&lt;tlim3, 0, 1/limit)))),0)</f>
        <v>12.6760496350485</v>
      </c>
      <c r="E42">
        <f t="shared" ref="E42:E73" si="8">IF(E41&lt;cap,E41*(1+Rconst*(1-E41*(IF(A41&lt;tlim4, 0, 1/limit)))),0)</f>
        <v>12.6760496350485</v>
      </c>
      <c r="F42">
        <f t="shared" ref="F42:F73" si="9">IF(F41&lt;cap,F41*(1+Rconst*(1-F41*(IF(A41&lt;tlim5, 0, 1/limit)))),0)</f>
        <v>12.6760496350485</v>
      </c>
    </row>
    <row r="43" spans="1:6">
      <c r="A43">
        <v>34</v>
      </c>
      <c r="B43">
        <f t="shared" si="5"/>
        <v>9.8540512906518085</v>
      </c>
      <c r="C43">
        <f t="shared" si="6"/>
        <v>12.277431121623982</v>
      </c>
      <c r="D43">
        <f t="shared" si="7"/>
        <v>13.690133605852381</v>
      </c>
      <c r="E43">
        <f t="shared" si="8"/>
        <v>13.690133605852381</v>
      </c>
      <c r="F43">
        <f t="shared" si="9"/>
        <v>13.690133605852381</v>
      </c>
    </row>
    <row r="44" spans="1:6">
      <c r="A44">
        <v>35</v>
      </c>
      <c r="B44">
        <f t="shared" si="5"/>
        <v>10.383435855667161</v>
      </c>
      <c r="C44">
        <f t="shared" si="6"/>
        <v>12.857664771497312</v>
      </c>
      <c r="D44">
        <f t="shared" si="7"/>
        <v>14.785344294320572</v>
      </c>
      <c r="E44">
        <f t="shared" si="8"/>
        <v>14.785344294320572</v>
      </c>
      <c r="F44">
        <f t="shared" si="9"/>
        <v>14.785344294320572</v>
      </c>
    </row>
    <row r="45" spans="1:6">
      <c r="A45">
        <v>36</v>
      </c>
      <c r="B45">
        <f t="shared" si="5"/>
        <v>10.926602083670522</v>
      </c>
      <c r="C45">
        <f t="shared" si="6"/>
        <v>13.445425837547223</v>
      </c>
      <c r="D45">
        <f t="shared" si="7"/>
        <v>15.968171837866219</v>
      </c>
      <c r="E45">
        <f t="shared" si="8"/>
        <v>15.968171837866219</v>
      </c>
      <c r="F45">
        <f t="shared" si="9"/>
        <v>15.968171837866219</v>
      </c>
    </row>
    <row r="46" spans="1:6">
      <c r="A46">
        <v>37</v>
      </c>
      <c r="B46">
        <f t="shared" si="5"/>
        <v>11.482355228777836</v>
      </c>
      <c r="C46">
        <f t="shared" si="6"/>
        <v>14.038981302009717</v>
      </c>
      <c r="D46">
        <f t="shared" si="7"/>
        <v>17.245625584895517</v>
      </c>
      <c r="E46">
        <f t="shared" si="8"/>
        <v>17.245625584895517</v>
      </c>
      <c r="F46">
        <f t="shared" si="9"/>
        <v>17.245625584895517</v>
      </c>
    </row>
    <row r="47" spans="1:6">
      <c r="A47">
        <v>38</v>
      </c>
      <c r="B47">
        <f t="shared" si="5"/>
        <v>12.049358362813818</v>
      </c>
      <c r="C47">
        <f t="shared" si="6"/>
        <v>14.636518483508684</v>
      </c>
      <c r="D47">
        <f t="shared" si="7"/>
        <v>18.62527563168716</v>
      </c>
      <c r="E47">
        <f t="shared" si="8"/>
        <v>18.62527563168716</v>
      </c>
      <c r="F47">
        <f t="shared" si="9"/>
        <v>18.62527563168716</v>
      </c>
    </row>
    <row r="48" spans="1:6">
      <c r="A48">
        <v>39</v>
      </c>
      <c r="B48">
        <f t="shared" si="5"/>
        <v>12.62614159995756</v>
      </c>
      <c r="C48">
        <f t="shared" si="6"/>
        <v>15.236166166674469</v>
      </c>
      <c r="D48">
        <f t="shared" si="7"/>
        <v>20.115297682222135</v>
      </c>
      <c r="E48">
        <f t="shared" si="8"/>
        <v>20.115297682222135</v>
      </c>
      <c r="F48">
        <f t="shared" si="9"/>
        <v>20.115297682222135</v>
      </c>
    </row>
    <row r="49" spans="1:6">
      <c r="A49">
        <v>40</v>
      </c>
      <c r="B49">
        <f t="shared" si="5"/>
        <v>13.211114390081688</v>
      </c>
      <c r="C49">
        <f t="shared" si="6"/>
        <v>15.836017434785717</v>
      </c>
      <c r="D49">
        <f t="shared" si="7"/>
        <v>21.724521496799905</v>
      </c>
      <c r="E49">
        <f t="shared" si="8"/>
        <v>21.724521496799905</v>
      </c>
      <c r="F49">
        <f t="shared" si="9"/>
        <v>21.724521496799905</v>
      </c>
    </row>
    <row r="50" spans="1:6">
      <c r="A50">
        <v>41</v>
      </c>
      <c r="B50">
        <f t="shared" si="5"/>
        <v>13.802580758814026</v>
      </c>
      <c r="C50">
        <f t="shared" si="6"/>
        <v>16.434153634382341</v>
      </c>
      <c r="D50">
        <f t="shared" si="7"/>
        <v>22.203936991837441</v>
      </c>
      <c r="E50">
        <f t="shared" si="8"/>
        <v>23.462483216543898</v>
      </c>
      <c r="F50">
        <f t="shared" si="9"/>
        <v>23.462483216543898</v>
      </c>
    </row>
    <row r="51" spans="1:6">
      <c r="A51">
        <v>42</v>
      </c>
      <c r="B51">
        <f t="shared" si="5"/>
        <v>14.398757257909592</v>
      </c>
      <c r="C51">
        <f t="shared" si="6"/>
        <v>17.028668843323644</v>
      </c>
      <c r="D51">
        <f t="shared" si="7"/>
        <v>22.6655457700178</v>
      </c>
      <c r="E51">
        <f t="shared" si="8"/>
        <v>25.339481873867413</v>
      </c>
      <c r="F51">
        <f t="shared" si="9"/>
        <v>25.339481873867413</v>
      </c>
    </row>
    <row r="52" spans="1:6">
      <c r="A52">
        <v>43</v>
      </c>
      <c r="B52">
        <f t="shared" si="5"/>
        <v>14.997793277016482</v>
      </c>
      <c r="C52">
        <f t="shared" si="6"/>
        <v>17.617694183921316</v>
      </c>
      <c r="D52">
        <f t="shared" si="7"/>
        <v>23.108850858145164</v>
      </c>
      <c r="E52">
        <f t="shared" si="8"/>
        <v>27.366640423776808</v>
      </c>
      <c r="F52">
        <f t="shared" si="9"/>
        <v>27.366640423776808</v>
      </c>
    </row>
    <row r="53" spans="1:6">
      <c r="A53">
        <v>44</v>
      </c>
      <c r="B53">
        <f t="shared" si="5"/>
        <v>15.597793264030813</v>
      </c>
      <c r="C53">
        <f t="shared" si="6"/>
        <v>18.199421323013219</v>
      </c>
      <c r="D53">
        <f t="shared" si="7"/>
        <v>23.533508292172787</v>
      </c>
      <c r="E53">
        <f t="shared" si="8"/>
        <v>29.555971657678953</v>
      </c>
      <c r="F53">
        <f t="shared" si="9"/>
        <v>29.555971657678953</v>
      </c>
    </row>
    <row r="54" spans="1:6">
      <c r="A54">
        <v>45</v>
      </c>
      <c r="B54">
        <f t="shared" si="5"/>
        <v>16.196840312600091</v>
      </c>
      <c r="C54">
        <f t="shared" si="6"/>
        <v>18.772124531540815</v>
      </c>
      <c r="D54">
        <f t="shared" si="7"/>
        <v>23.939319588779238</v>
      </c>
      <c r="E54">
        <f t="shared" si="8"/>
        <v>31.920449390293271</v>
      </c>
      <c r="F54">
        <f t="shared" si="9"/>
        <v>31.920449390293271</v>
      </c>
    </row>
    <row r="55" spans="1:6">
      <c r="A55">
        <v>46</v>
      </c>
      <c r="B55">
        <f t="shared" si="5"/>
        <v>16.793020507976451</v>
      </c>
      <c r="C55">
        <f t="shared" si="6"/>
        <v>19.334180735590277</v>
      </c>
      <c r="D55">
        <f t="shared" si="7"/>
        <v>24.326222429551684</v>
      </c>
      <c r="E55">
        <f t="shared" si="8"/>
        <v>34.474085341516734</v>
      </c>
      <c r="F55">
        <f t="shared" si="9"/>
        <v>34.474085341516734</v>
      </c>
    </row>
    <row r="56" spans="1:6">
      <c r="A56">
        <v>47</v>
      </c>
      <c r="B56">
        <f t="shared" si="5"/>
        <v>17.38444738119772</v>
      </c>
      <c r="C56">
        <f t="shared" si="6"/>
        <v>19.88408707519358</v>
      </c>
      <c r="D56">
        <f t="shared" si="7"/>
        <v>24.694279963403755</v>
      </c>
      <c r="E56">
        <f t="shared" si="8"/>
        <v>37.232012168838075</v>
      </c>
      <c r="F56">
        <f t="shared" si="9"/>
        <v>37.232012168838075</v>
      </c>
    </row>
    <row r="57" spans="1:6">
      <c r="A57">
        <v>48</v>
      </c>
      <c r="B57">
        <f t="shared" si="5"/>
        <v>17.969285809694519</v>
      </c>
      <c r="C57">
        <f t="shared" si="6"/>
        <v>20.42047559103872</v>
      </c>
      <c r="D57">
        <f t="shared" si="7"/>
        <v>25.043669126046815</v>
      </c>
      <c r="E57">
        <f t="shared" si="8"/>
        <v>40.210573142345126</v>
      </c>
      <c r="F57">
        <f t="shared" si="9"/>
        <v>40.210573142345126</v>
      </c>
    </row>
    <row r="58" spans="1:6">
      <c r="A58">
        <v>49</v>
      </c>
      <c r="B58">
        <f t="shared" si="5"/>
        <v>18.545774721108778</v>
      </c>
      <c r="C58">
        <f t="shared" si="6"/>
        <v>20.942124776017263</v>
      </c>
      <c r="D58">
        <f t="shared" si="7"/>
        <v>25.374668354010801</v>
      </c>
      <c r="E58">
        <f t="shared" si="8"/>
        <v>43.427418993732736</v>
      </c>
      <c r="F58">
        <f t="shared" si="9"/>
        <v>43.427418993732736</v>
      </c>
    </row>
    <row r="59" spans="1:6">
      <c r="A59">
        <v>50</v>
      </c>
      <c r="B59">
        <f t="shared" si="5"/>
        <v>19.112248005447835</v>
      </c>
      <c r="C59">
        <f t="shared" si="6"/>
        <v>21.447967851073908</v>
      </c>
      <c r="D59">
        <f t="shared" si="7"/>
        <v>25.687645038128895</v>
      </c>
      <c r="E59">
        <f t="shared" si="8"/>
        <v>46.901612513231356</v>
      </c>
      <c r="F59">
        <f t="shared" si="9"/>
        <v>46.901612513231356</v>
      </c>
    </row>
    <row r="60" spans="1:6">
      <c r="A60">
        <v>51</v>
      </c>
      <c r="B60">
        <f t="shared" si="5"/>
        <v>19.667153115692344</v>
      </c>
      <c r="C60">
        <f t="shared" si="6"/>
        <v>21.937097745984623</v>
      </c>
      <c r="D60">
        <f t="shared" si="7"/>
        <v>25.983043020899451</v>
      </c>
      <c r="E60">
        <f t="shared" si="8"/>
        <v>44.787711497379732</v>
      </c>
      <c r="F60">
        <f t="shared" si="9"/>
        <v>50.653741514289869</v>
      </c>
    </row>
    <row r="61" spans="1:6">
      <c r="A61">
        <v>52</v>
      </c>
      <c r="B61">
        <f t="shared" si="5"/>
        <v>20.209066933811499</v>
      </c>
      <c r="C61">
        <f t="shared" si="6"/>
        <v>22.408768878951705</v>
      </c>
      <c r="D61">
        <f t="shared" si="7"/>
        <v>26.261370396902308</v>
      </c>
      <c r="E61">
        <f t="shared" si="8"/>
        <v>43.021557480710058</v>
      </c>
      <c r="F61">
        <f t="shared" si="9"/>
        <v>54.706040835433065</v>
      </c>
    </row>
    <row r="62" spans="1:6">
      <c r="A62">
        <v>53</v>
      </c>
      <c r="B62">
        <f t="shared" si="5"/>
        <v>20.736708591622357</v>
      </c>
      <c r="C62">
        <f t="shared" si="6"/>
        <v>22.862395928813775</v>
      </c>
      <c r="D62">
        <f t="shared" si="7"/>
        <v>26.523187828325703</v>
      </c>
      <c r="E62">
        <f t="shared" si="8"/>
        <v>41.527670324324092</v>
      </c>
      <c r="F62">
        <f t="shared" si="9"/>
        <v>59.082524102267712</v>
      </c>
    </row>
    <row r="63" spans="1:6">
      <c r="A63">
        <v>54</v>
      </c>
      <c r="B63">
        <f t="shared" si="5"/>
        <v>21.248949057048506</v>
      </c>
      <c r="C63">
        <f t="shared" si="6"/>
        <v>23.297549876169967</v>
      </c>
      <c r="D63">
        <f t="shared" si="7"/>
        <v>26.769097541054045</v>
      </c>
      <c r="E63">
        <f t="shared" si="8"/>
        <v>40.25109087676136</v>
      </c>
      <c r="F63">
        <f t="shared" si="9"/>
        <v>63.809126030449136</v>
      </c>
    </row>
    <row r="64" spans="1:6">
      <c r="A64">
        <v>55</v>
      </c>
      <c r="B64">
        <f t="shared" si="5"/>
        <v>21.744817418868276</v>
      </c>
      <c r="C64">
        <f t="shared" si="6"/>
        <v>23.713951652309891</v>
      </c>
      <c r="D64">
        <f t="shared" si="7"/>
        <v>26.99973312257179</v>
      </c>
      <c r="E64">
        <f t="shared" si="8"/>
        <v>39.150777302184132</v>
      </c>
      <c r="F64">
        <f t="shared" si="9"/>
        <v>68.913856112885071</v>
      </c>
    </row>
    <row r="65" spans="1:6">
      <c r="A65">
        <v>56</v>
      </c>
      <c r="B65">
        <f t="shared" si="5"/>
        <v>22.223503920164628</v>
      </c>
      <c r="C65">
        <f t="shared" si="6"/>
        <v>24.111463776579775</v>
      </c>
      <c r="D65">
        <f t="shared" si="7"/>
        <v>27.215750202537269</v>
      </c>
      <c r="E65">
        <f t="shared" si="8"/>
        <v>38.195417184051621</v>
      </c>
      <c r="F65">
        <f t="shared" si="9"/>
        <v>74.426964601915884</v>
      </c>
    </row>
    <row r="66" spans="1:6">
      <c r="A66">
        <v>57</v>
      </c>
      <c r="B66">
        <f t="shared" si="5"/>
        <v>22.684359896472273</v>
      </c>
      <c r="C66">
        <f t="shared" si="6"/>
        <v>24.490080384174643</v>
      </c>
      <c r="D66">
        <f t="shared" si="7"/>
        <v>27.417818061175165</v>
      </c>
      <c r="E66">
        <f t="shared" si="8"/>
        <v>37.360677508472428</v>
      </c>
      <c r="F66">
        <f t="shared" si="9"/>
        <v>80.381121770069157</v>
      </c>
    </row>
    <row r="67" spans="1:6">
      <c r="A67">
        <v>58</v>
      </c>
      <c r="B67">
        <f t="shared" si="5"/>
        <v>23.126894864422908</v>
      </c>
      <c r="C67">
        <f t="shared" si="6"/>
        <v>24.849916048979722</v>
      </c>
      <c r="D67">
        <f t="shared" si="7"/>
        <v>27.606612180107305</v>
      </c>
      <c r="E67">
        <f t="shared" si="8"/>
        <v>36.62734444543802</v>
      </c>
      <c r="F67">
        <f t="shared" si="9"/>
        <v>86.811611511674698</v>
      </c>
    </row>
    <row r="68" spans="1:6">
      <c r="A68">
        <v>59</v>
      </c>
      <c r="B68">
        <f t="shared" si="5"/>
        <v>23.550771077389889</v>
      </c>
      <c r="C68">
        <f t="shared" si="6"/>
        <v>25.191193792521197</v>
      </c>
      <c r="D68">
        <f t="shared" si="7"/>
        <v>27.782807725014958</v>
      </c>
      <c r="E68">
        <f t="shared" si="8"/>
        <v>35.980032371407034</v>
      </c>
      <c r="F68">
        <f t="shared" si="9"/>
        <v>93.756540432608674</v>
      </c>
    </row>
    <row r="69" spans="1:6">
      <c r="A69">
        <v>60</v>
      </c>
      <c r="B69">
        <f t="shared" si="5"/>
        <v>23.955795914675416</v>
      </c>
      <c r="C69">
        <f t="shared" si="6"/>
        <v>25.514232643409937</v>
      </c>
      <c r="D69">
        <f t="shared" si="7"/>
        <v>27.947073929455755</v>
      </c>
      <c r="E69">
        <f t="shared" si="8"/>
        <v>35.406267682592933</v>
      </c>
      <c r="F69">
        <f t="shared" si="9"/>
        <v>0</v>
      </c>
    </row>
    <row r="70" spans="1:6">
      <c r="A70">
        <v>61</v>
      </c>
      <c r="B70">
        <f t="shared" si="5"/>
        <v>24.341912500101238</v>
      </c>
      <c r="C70">
        <f t="shared" si="6"/>
        <v>25.81943507519728</v>
      </c>
      <c r="D70">
        <f t="shared" si="7"/>
        <v>28.100069333896304</v>
      </c>
      <c r="E70">
        <f t="shared" si="8"/>
        <v>34.895825653969901</v>
      </c>
      <c r="F70">
        <f t="shared" si="9"/>
        <v>0</v>
      </c>
    </row>
    <row r="71" spans="1:6">
      <c r="A71">
        <v>62</v>
      </c>
      <c r="B71">
        <f t="shared" si="5"/>
        <v>24.709188955675774</v>
      </c>
      <c r="C71">
        <f t="shared" si="6"/>
        <v>26.107274607606858</v>
      </c>
      <c r="D71">
        <f t="shared" si="7"/>
        <v>28.242437823088594</v>
      </c>
      <c r="E71">
        <f t="shared" si="8"/>
        <v>34.440241978094789</v>
      </c>
      <c r="F71">
        <f t="shared" si="9"/>
        <v>0</v>
      </c>
    </row>
    <row r="72" spans="1:6">
      <c r="A72">
        <v>63</v>
      </c>
      <c r="B72">
        <f t="shared" si="5"/>
        <v>25.057806688537063</v>
      </c>
      <c r="C72">
        <f t="shared" si="6"/>
        <v>26.378283809716752</v>
      </c>
      <c r="D72">
        <f t="shared" si="7"/>
        <v>28.374805397759612</v>
      </c>
      <c r="E72">
        <f t="shared" si="8"/>
        <v>34.032447289649781</v>
      </c>
      <c r="F72">
        <f t="shared" si="9"/>
        <v>0</v>
      </c>
    </row>
    <row r="73" spans="1:6">
      <c r="A73">
        <v>64</v>
      </c>
      <c r="B73">
        <f t="shared" si="5"/>
        <v>25.388048087513113</v>
      </c>
      <c r="C73">
        <f t="shared" si="6"/>
        <v>26.633042896504854</v>
      </c>
      <c r="D73">
        <f t="shared" si="7"/>
        <v>28.497777612618439</v>
      </c>
      <c r="E73">
        <f t="shared" si="8"/>
        <v>33.666489823427654</v>
      </c>
      <c r="F73">
        <f t="shared" si="9"/>
        <v>0</v>
      </c>
    </row>
    <row r="74" spans="1:6">
      <c r="A74">
        <v>65</v>
      </c>
      <c r="B74">
        <f t="shared" ref="B74:B84" si="10">IF(B73&lt;cap, B73*(1+Rconst*(1-B73*(IF(A73&lt;tlim1, 0, 1/limit)))),0)</f>
        <v>25.700283972663819</v>
      </c>
      <c r="C74">
        <f t="shared" ref="C74:C84" si="11">IF(C73&lt;cap,C73*(1+Rconst*(1-C73*(IF(A73&lt;tlim2, 0, 1/limit)))), 0)</f>
        <v>26.87216906441973</v>
      </c>
      <c r="D74">
        <f t="shared" ref="D74:D84" si="12">IF(D73&lt;cap, D73*(1+Rconst*(1-D73*(IF(A73&lt;tlim3, 0, 1/limit)))),0)</f>
        <v>28.611937611339229</v>
      </c>
      <c r="E74">
        <f t="shared" ref="E74:E84" si="13">IF(E73&lt;cap,E73*(1+Rconst*(1-E73*(IF(A73&lt;tlim4, 0, 1/limit)))),0)</f>
        <v>33.337322243885978</v>
      </c>
      <c r="F74">
        <f t="shared" ref="F74:F84" si="14">IF(F73&lt;cap,F73*(1+Rconst*(1-F73*(IF(A73&lt;tlim5, 0, 1/limit)))),0)</f>
        <v>0</v>
      </c>
    </row>
    <row r="75" spans="1:6">
      <c r="A75">
        <v>66</v>
      </c>
      <c r="B75">
        <f t="shared" si="10"/>
        <v>25.994961100408759</v>
      </c>
      <c r="C75">
        <f t="shared" si="11"/>
        <v>27.096306668968623</v>
      </c>
      <c r="D75">
        <f t="shared" si="12"/>
        <v>28.717844689912582</v>
      </c>
      <c r="E75">
        <f t="shared" si="13"/>
        <v>33.040635878349669</v>
      </c>
      <c r="F75">
        <f t="shared" si="14"/>
        <v>0</v>
      </c>
    </row>
    <row r="76" spans="1:6">
      <c r="A76">
        <v>67</v>
      </c>
      <c r="B76">
        <f t="shared" si="10"/>
        <v>26.272589981476752</v>
      </c>
      <c r="C76">
        <f t="shared" si="11"/>
        <v>27.306118308889328</v>
      </c>
      <c r="D76">
        <f t="shared" si="12"/>
        <v>28.816033322081744</v>
      </c>
      <c r="E76">
        <f t="shared" si="13"/>
        <v>32.772730430629146</v>
      </c>
      <c r="F76">
        <f t="shared" si="14"/>
        <v>0</v>
      </c>
    </row>
    <row r="77" spans="1:6">
      <c r="A77">
        <v>68</v>
      </c>
      <c r="B77">
        <f t="shared" si="10"/>
        <v>26.533733221768781</v>
      </c>
      <c r="C77">
        <f t="shared" si="11"/>
        <v>27.502276848002978</v>
      </c>
      <c r="D77">
        <f t="shared" si="12"/>
        <v>28.907012584063416</v>
      </c>
      <c r="E77">
        <f t="shared" si="13"/>
        <v>32.530410572069648</v>
      </c>
      <c r="F77">
        <f t="shared" si="14"/>
        <v>0</v>
      </c>
    </row>
    <row r="78" spans="1:6">
      <c r="A78">
        <v>69</v>
      </c>
      <c r="B78">
        <f t="shared" si="10"/>
        <v>26.778994549686292</v>
      </c>
      <c r="C78">
        <f t="shared" si="11"/>
        <v>27.685458377645347</v>
      </c>
      <c r="D78">
        <f t="shared" si="12"/>
        <v>28.991265920027956</v>
      </c>
      <c r="E78">
        <f t="shared" si="13"/>
        <v>32.310903119202102</v>
      </c>
      <c r="F78">
        <f t="shared" si="14"/>
        <v>0</v>
      </c>
    </row>
    <row r="79" spans="1:6">
      <c r="A79">
        <v>70</v>
      </c>
      <c r="B79">
        <f t="shared" si="10"/>
        <v>27.00900864941552</v>
      </c>
      <c r="C79">
        <f t="shared" si="11"/>
        <v>27.856336099642753</v>
      </c>
      <c r="D79">
        <f t="shared" si="12"/>
        <v>29.069251194574797</v>
      </c>
      <c r="E79">
        <f t="shared" si="13"/>
        <v>32.111790141062365</v>
      </c>
      <c r="F79">
        <f t="shared" si="14"/>
        <v>0</v>
      </c>
    </row>
    <row r="80" spans="1:6">
      <c r="A80">
        <v>71</v>
      </c>
      <c r="B80">
        <f t="shared" si="10"/>
        <v>27.224431879437557</v>
      </c>
      <c r="C80">
        <f t="shared" si="11"/>
        <v>28.015575091890813</v>
      </c>
      <c r="D80">
        <f t="shared" si="12"/>
        <v>29.141400983438675</v>
      </c>
      <c r="E80">
        <f t="shared" si="13"/>
        <v>31.930954509511004</v>
      </c>
      <c r="F80">
        <f t="shared" si="14"/>
        <v>0</v>
      </c>
    </row>
    <row r="81" spans="1:6">
      <c r="A81">
        <v>72</v>
      </c>
      <c r="B81">
        <f t="shared" si="10"/>
        <v>27.425933920037533</v>
      </c>
      <c r="C81">
        <f t="shared" si="11"/>
        <v>28.163827905297083</v>
      </c>
      <c r="D81">
        <f t="shared" si="12"/>
        <v>29.208123058706938</v>
      </c>
      <c r="E81">
        <f t="shared" si="13"/>
        <v>31.766535254569323</v>
      </c>
      <c r="F81">
        <f t="shared" si="14"/>
        <v>0</v>
      </c>
    </row>
    <row r="82" spans="1:6">
      <c r="A82">
        <v>73</v>
      </c>
      <c r="B82">
        <f t="shared" si="10"/>
        <v>27.614190363277164</v>
      </c>
      <c r="C82">
        <f t="shared" si="11"/>
        <v>28.301730931643007</v>
      </c>
      <c r="D82">
        <f t="shared" si="12"/>
        <v>29.26980102976998</v>
      </c>
      <c r="E82">
        <f t="shared" si="13"/>
        <v>31.616890709388745</v>
      </c>
      <c r="F82">
        <f t="shared" si="14"/>
        <v>0</v>
      </c>
    </row>
    <row r="83" spans="1:6">
      <c r="A83">
        <v>74</v>
      </c>
      <c r="B83">
        <f t="shared" si="10"/>
        <v>27.789876233887842</v>
      </c>
      <c r="C83">
        <f t="shared" si="11"/>
        <v>28.429901476235461</v>
      </c>
      <c r="D83">
        <f t="shared" si="12"/>
        <v>29.326795105958713</v>
      </c>
      <c r="E83">
        <f t="shared" si="13"/>
        <v>31.480567891128022</v>
      </c>
      <c r="F83">
        <f t="shared" si="14"/>
        <v>0</v>
      </c>
    </row>
    <row r="84" spans="1:6">
      <c r="A84">
        <v>75</v>
      </c>
      <c r="B84">
        <f t="shared" si="10"/>
        <v>27.953660409679394</v>
      </c>
      <c r="C84">
        <f t="shared" si="11"/>
        <v>28.54893546647175</v>
      </c>
      <c r="D84">
        <f t="shared" si="12"/>
        <v>29.379442951270388</v>
      </c>
      <c r="E84">
        <f t="shared" si="13"/>
        <v>31.356276909757142</v>
      </c>
      <c r="F84">
        <f t="shared" si="14"/>
        <v>0</v>
      </c>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dimension ref="A1:R121"/>
  <sheetViews>
    <sheetView tabSelected="1" topLeftCell="F4" zoomScaleNormal="100" workbookViewId="0">
      <selection activeCell="G5" sqref="G5"/>
    </sheetView>
  </sheetViews>
  <sheetFormatPr defaultRowHeight="15"/>
  <cols>
    <col min="1" max="1" width="11" customWidth="1"/>
    <col min="4" max="4" width="10.140625" customWidth="1"/>
    <col min="5" max="5" width="9.140625" customWidth="1"/>
    <col min="6" max="6" width="10.5703125" customWidth="1"/>
    <col min="11" max="11" width="10.28515625" customWidth="1"/>
    <col min="12" max="12" width="9.42578125" customWidth="1"/>
    <col min="14" max="14" width="10.140625" customWidth="1"/>
  </cols>
  <sheetData>
    <row r="1" spans="1:18" ht="21">
      <c r="K1" s="1" t="s">
        <v>13</v>
      </c>
    </row>
    <row r="3" spans="1:18" ht="18.75">
      <c r="N3" s="2" t="s">
        <v>8</v>
      </c>
    </row>
    <row r="4" spans="1:18" s="3" customFormat="1" ht="30.75">
      <c r="B4" s="3" t="s">
        <v>9</v>
      </c>
      <c r="C4" s="3" t="s">
        <v>20</v>
      </c>
      <c r="D4" s="3" t="s">
        <v>10</v>
      </c>
      <c r="E4" s="3" t="s">
        <v>15</v>
      </c>
      <c r="F4" s="3" t="s">
        <v>17</v>
      </c>
      <c r="G4" s="3" t="s">
        <v>21</v>
      </c>
      <c r="H4" s="3" t="s">
        <v>19</v>
      </c>
      <c r="I4" s="3" t="s">
        <v>18</v>
      </c>
      <c r="N4" s="4"/>
    </row>
    <row r="5" spans="1:18">
      <c r="A5" t="s">
        <v>3</v>
      </c>
      <c r="B5">
        <v>30</v>
      </c>
      <c r="K5" t="s">
        <v>6</v>
      </c>
      <c r="L5">
        <v>90</v>
      </c>
      <c r="M5" t="s">
        <v>1</v>
      </c>
      <c r="N5">
        <v>1</v>
      </c>
      <c r="O5" t="s">
        <v>11</v>
      </c>
      <c r="P5" s="5">
        <v>0.65</v>
      </c>
      <c r="Q5" t="s">
        <v>14</v>
      </c>
      <c r="R5" s="5">
        <v>0.05</v>
      </c>
    </row>
    <row r="6" spans="1:18">
      <c r="A6" t="s">
        <v>2</v>
      </c>
      <c r="B6">
        <v>0.08</v>
      </c>
      <c r="K6" t="s">
        <v>4</v>
      </c>
      <c r="L6">
        <f>LN(2)/LN(Rconst+1)+1</f>
        <v>10.006468342000588</v>
      </c>
      <c r="O6" t="s">
        <v>16</v>
      </c>
      <c r="P6" s="5">
        <v>0.15</v>
      </c>
      <c r="Q6" t="s">
        <v>12</v>
      </c>
      <c r="R6" s="5">
        <f>1-P5-P6</f>
        <v>0.19999999999999998</v>
      </c>
    </row>
    <row r="7" spans="1:18">
      <c r="A7" t="s">
        <v>5</v>
      </c>
      <c r="B7">
        <v>2.5</v>
      </c>
      <c r="K7">
        <v>30</v>
      </c>
      <c r="L7">
        <v>40</v>
      </c>
      <c r="M7">
        <v>50</v>
      </c>
      <c r="N7">
        <v>70</v>
      </c>
    </row>
    <row r="8" spans="1:18">
      <c r="A8" t="s">
        <v>0</v>
      </c>
    </row>
    <row r="9" spans="1:18">
      <c r="A9">
        <v>0</v>
      </c>
      <c r="B9">
        <f>start</f>
        <v>1</v>
      </c>
      <c r="C9">
        <f>(D9-I9)*(1/$P$5)</f>
        <v>1</v>
      </c>
      <c r="D9">
        <f t="shared" ref="D9:D40" si="0">B9*$P$5</f>
        <v>0.65</v>
      </c>
      <c r="E9">
        <f>D9-I9</f>
        <v>0.65</v>
      </c>
      <c r="F9">
        <f>B9*$P$6+D9</f>
        <v>0.8</v>
      </c>
      <c r="G9">
        <f>(B9-F9)*$R$5+G8</f>
        <v>9.9999999999999985E-3</v>
      </c>
      <c r="H9">
        <f>IF((B9-F9)&gt;G9,0,IF(G9-(B9-F9)&gt;B9-F9,B9-F9,G9-(B9-F9)))</f>
        <v>0</v>
      </c>
      <c r="I9">
        <f>IF((B9-D9)&gt;G9,0,G9-(B9-D9))</f>
        <v>0</v>
      </c>
      <c r="K9">
        <f>start</f>
        <v>1</v>
      </c>
      <c r="L9">
        <f>start</f>
        <v>1</v>
      </c>
      <c r="M9">
        <f>start</f>
        <v>1</v>
      </c>
      <c r="N9">
        <f>start</f>
        <v>1</v>
      </c>
    </row>
    <row r="10" spans="1:18">
      <c r="A10">
        <v>1</v>
      </c>
      <c r="B10">
        <f t="shared" ref="B10:B73" si="1">IF(B9&lt;cap, B9*(1+Rconst*(1-B9*(IF(A9&lt;tlim1, 0, 1/limit)))),0)</f>
        <v>1.08</v>
      </c>
      <c r="C10">
        <f t="shared" ref="C10:C73" si="2">(D10-I10)*(1/$P$5)</f>
        <v>1.08</v>
      </c>
      <c r="D10">
        <f t="shared" si="0"/>
        <v>0.70200000000000007</v>
      </c>
      <c r="E10">
        <f t="shared" ref="E10:E73" si="3">D10-I10</f>
        <v>0.70200000000000007</v>
      </c>
      <c r="F10">
        <f t="shared" ref="F10:F73" si="4">B10*$P$6+D10</f>
        <v>0.8640000000000001</v>
      </c>
      <c r="G10">
        <f t="shared" ref="G10:G73" si="5">(B10-F10)*$R$5+G9</f>
        <v>2.0799999999999999E-2</v>
      </c>
      <c r="H10">
        <f t="shared" ref="H10:H73" si="6">IF((B10-F10)&gt;G10,0,IF(G10-(B10-F10)&gt;B10-F10,B10-F10,G10-(B10-F10)))</f>
        <v>0</v>
      </c>
      <c r="I10">
        <f t="shared" ref="I10:I73" si="7">IF((B10-D10)&gt;G10,0,G10-(B10-D10))</f>
        <v>0</v>
      </c>
      <c r="K10">
        <f t="shared" ref="K10:K73" si="8">IF(K9&lt;cap,K9*(1+Rconst*(1-K9*(IF(A9&lt;tlim2, 0, 1/limit)))), 0)</f>
        <v>1.08</v>
      </c>
      <c r="L10">
        <f t="shared" ref="L10:L73" si="9">IF(L9&lt;cap, L9*(1+Rconst*(1-L9*(IF(A9&lt;tlim3, 0, 1/limit)))),0)</f>
        <v>1.08</v>
      </c>
      <c r="M10">
        <f t="shared" ref="M10:M73" si="10">IF(M9&lt;cap,M9*(1+Rconst*(1-M9*(IF(A9&lt;tlim4, 0, 1/limit)))),0)</f>
        <v>1.08</v>
      </c>
      <c r="N10">
        <f t="shared" ref="N10:N73" si="11">IF(N9&lt;cap,N9*(1+Rconst*(1-N9*(IF(A9&lt;tlim5, 0, 1/limit)))),0)</f>
        <v>1.08</v>
      </c>
    </row>
    <row r="11" spans="1:18">
      <c r="A11">
        <v>2</v>
      </c>
      <c r="B11">
        <f>IF(B10&lt;cap, B10*(1+Rconst*(1-B10*(IF(A10&lt;tlim1, 0, 1/limit)))),0)</f>
        <v>1.1664000000000001</v>
      </c>
      <c r="C11">
        <f t="shared" si="2"/>
        <v>1.1663999999999999</v>
      </c>
      <c r="D11">
        <f t="shared" si="0"/>
        <v>0.75816000000000006</v>
      </c>
      <c r="E11">
        <f t="shared" si="3"/>
        <v>0.75816000000000006</v>
      </c>
      <c r="F11">
        <f t="shared" si="4"/>
        <v>0.93312000000000006</v>
      </c>
      <c r="G11">
        <f t="shared" si="5"/>
        <v>3.2464E-2</v>
      </c>
      <c r="H11">
        <f t="shared" si="6"/>
        <v>0</v>
      </c>
      <c r="I11">
        <f t="shared" si="7"/>
        <v>0</v>
      </c>
      <c r="K11">
        <f t="shared" si="8"/>
        <v>1.1664000000000001</v>
      </c>
      <c r="L11">
        <f t="shared" si="9"/>
        <v>1.1664000000000001</v>
      </c>
      <c r="M11">
        <f t="shared" si="10"/>
        <v>1.1664000000000001</v>
      </c>
      <c r="N11">
        <f t="shared" si="11"/>
        <v>1.1664000000000001</v>
      </c>
    </row>
    <row r="12" spans="1:18">
      <c r="A12">
        <v>3</v>
      </c>
      <c r="B12">
        <f t="shared" si="1"/>
        <v>1.2597120000000002</v>
      </c>
      <c r="C12">
        <f t="shared" si="2"/>
        <v>1.2597120000000002</v>
      </c>
      <c r="D12">
        <f t="shared" si="0"/>
        <v>0.81881280000000012</v>
      </c>
      <c r="E12">
        <f t="shared" si="3"/>
        <v>0.81881280000000012</v>
      </c>
      <c r="F12">
        <f t="shared" si="4"/>
        <v>1.0077696</v>
      </c>
      <c r="G12">
        <f t="shared" si="5"/>
        <v>4.506112000000001E-2</v>
      </c>
      <c r="H12">
        <f t="shared" si="6"/>
        <v>0</v>
      </c>
      <c r="I12">
        <f t="shared" si="7"/>
        <v>0</v>
      </c>
      <c r="K12">
        <f t="shared" si="8"/>
        <v>1.2597120000000002</v>
      </c>
      <c r="L12">
        <f t="shared" si="9"/>
        <v>1.2597120000000002</v>
      </c>
      <c r="M12">
        <f t="shared" si="10"/>
        <v>1.2597120000000002</v>
      </c>
      <c r="N12">
        <f t="shared" si="11"/>
        <v>1.2597120000000002</v>
      </c>
    </row>
    <row r="13" spans="1:18">
      <c r="A13">
        <v>4</v>
      </c>
      <c r="B13">
        <f t="shared" si="1"/>
        <v>1.3562572951388163</v>
      </c>
      <c r="C13">
        <f t="shared" si="2"/>
        <v>1.3562572951388161</v>
      </c>
      <c r="D13">
        <f t="shared" si="0"/>
        <v>0.88156724184023061</v>
      </c>
      <c r="E13">
        <f t="shared" si="3"/>
        <v>0.88156724184023061</v>
      </c>
      <c r="F13">
        <f t="shared" si="4"/>
        <v>1.0850058361110531</v>
      </c>
      <c r="G13">
        <f t="shared" si="5"/>
        <v>5.8623692951388175E-2</v>
      </c>
      <c r="H13">
        <f t="shared" si="6"/>
        <v>0</v>
      </c>
      <c r="I13">
        <f t="shared" si="7"/>
        <v>0</v>
      </c>
      <c r="K13">
        <f t="shared" si="8"/>
        <v>1.3604889600000003</v>
      </c>
      <c r="L13">
        <f t="shared" si="9"/>
        <v>1.3604889600000003</v>
      </c>
      <c r="M13">
        <f t="shared" si="10"/>
        <v>1.3604889600000003</v>
      </c>
      <c r="N13">
        <f t="shared" si="11"/>
        <v>1.3604889600000003</v>
      </c>
    </row>
    <row r="14" spans="1:18">
      <c r="A14">
        <v>5</v>
      </c>
      <c r="B14">
        <f t="shared" si="1"/>
        <v>1.4598527218149422</v>
      </c>
      <c r="C14">
        <f t="shared" si="2"/>
        <v>1.4598527218149422</v>
      </c>
      <c r="D14">
        <f t="shared" si="0"/>
        <v>0.94890426917971249</v>
      </c>
      <c r="E14">
        <f t="shared" si="3"/>
        <v>0.94890426917971249</v>
      </c>
      <c r="F14">
        <f t="shared" si="4"/>
        <v>1.1678821774519539</v>
      </c>
      <c r="G14">
        <f t="shared" si="5"/>
        <v>7.3222220169537583E-2</v>
      </c>
      <c r="H14">
        <f t="shared" si="6"/>
        <v>0</v>
      </c>
      <c r="I14">
        <f t="shared" si="7"/>
        <v>0</v>
      </c>
      <c r="K14">
        <f t="shared" si="8"/>
        <v>1.4693280768000003</v>
      </c>
      <c r="L14">
        <f t="shared" si="9"/>
        <v>1.4693280768000003</v>
      </c>
      <c r="M14">
        <f t="shared" si="10"/>
        <v>1.4693280768000003</v>
      </c>
      <c r="N14">
        <f t="shared" si="11"/>
        <v>1.4693280768000003</v>
      </c>
    </row>
    <row r="15" spans="1:18">
      <c r="A15">
        <v>6</v>
      </c>
      <c r="B15">
        <f t="shared" si="1"/>
        <v>1.5709578196417631</v>
      </c>
      <c r="C15">
        <f t="shared" si="2"/>
        <v>1.5709578196417628</v>
      </c>
      <c r="D15">
        <f t="shared" si="0"/>
        <v>1.021122582767146</v>
      </c>
      <c r="E15">
        <f t="shared" si="3"/>
        <v>1.021122582767146</v>
      </c>
      <c r="F15">
        <f t="shared" si="4"/>
        <v>1.2567662557134105</v>
      </c>
      <c r="G15">
        <f t="shared" si="5"/>
        <v>8.8931798365955217E-2</v>
      </c>
      <c r="H15">
        <f t="shared" si="6"/>
        <v>0</v>
      </c>
      <c r="I15">
        <f t="shared" si="7"/>
        <v>0</v>
      </c>
      <c r="K15">
        <f t="shared" si="8"/>
        <v>1.5868743229440005</v>
      </c>
      <c r="L15">
        <f t="shared" si="9"/>
        <v>1.5868743229440005</v>
      </c>
      <c r="M15">
        <f t="shared" si="10"/>
        <v>1.5868743229440005</v>
      </c>
      <c r="N15">
        <f t="shared" si="11"/>
        <v>1.5868743229440005</v>
      </c>
    </row>
    <row r="16" spans="1:18">
      <c r="A16">
        <v>7</v>
      </c>
      <c r="B16">
        <f t="shared" si="1"/>
        <v>1.6900533559568545</v>
      </c>
      <c r="C16">
        <f t="shared" si="2"/>
        <v>1.6900533559568542</v>
      </c>
      <c r="D16">
        <f t="shared" si="0"/>
        <v>1.0985346813719554</v>
      </c>
      <c r="E16">
        <f t="shared" si="3"/>
        <v>1.0985346813719554</v>
      </c>
      <c r="F16">
        <f t="shared" si="4"/>
        <v>1.3520426847654836</v>
      </c>
      <c r="G16">
        <f t="shared" si="5"/>
        <v>0.10583233192552376</v>
      </c>
      <c r="H16">
        <f t="shared" si="6"/>
        <v>0</v>
      </c>
      <c r="I16">
        <f t="shared" si="7"/>
        <v>0</v>
      </c>
      <c r="K16">
        <f t="shared" si="8"/>
        <v>1.7138242687795207</v>
      </c>
      <c r="L16">
        <f t="shared" si="9"/>
        <v>1.7138242687795207</v>
      </c>
      <c r="M16">
        <f t="shared" si="10"/>
        <v>1.7138242687795207</v>
      </c>
      <c r="N16">
        <f t="shared" si="11"/>
        <v>1.7138242687795207</v>
      </c>
    </row>
    <row r="17" spans="1:14">
      <c r="A17">
        <v>8</v>
      </c>
      <c r="B17">
        <f t="shared" si="1"/>
        <v>1.8176408768441199</v>
      </c>
      <c r="C17">
        <f t="shared" si="2"/>
        <v>1.8176408768441197</v>
      </c>
      <c r="D17">
        <f t="shared" si="0"/>
        <v>1.1814665699486779</v>
      </c>
      <c r="E17">
        <f t="shared" si="3"/>
        <v>1.1814665699486779</v>
      </c>
      <c r="F17">
        <f t="shared" si="4"/>
        <v>1.4541127014752959</v>
      </c>
      <c r="G17">
        <f t="shared" si="5"/>
        <v>0.12400874069396496</v>
      </c>
      <c r="H17">
        <f t="shared" si="6"/>
        <v>0</v>
      </c>
      <c r="I17">
        <f t="shared" si="7"/>
        <v>0</v>
      </c>
      <c r="K17">
        <f t="shared" si="8"/>
        <v>1.8509302102818825</v>
      </c>
      <c r="L17">
        <f t="shared" si="9"/>
        <v>1.8509302102818825</v>
      </c>
      <c r="M17">
        <f t="shared" si="10"/>
        <v>1.8509302102818825</v>
      </c>
      <c r="N17">
        <f t="shared" si="11"/>
        <v>1.8509302102818825</v>
      </c>
    </row>
    <row r="18" spans="1:14">
      <c r="A18">
        <v>9</v>
      </c>
      <c r="B18">
        <f t="shared" si="1"/>
        <v>1.9542419647058507</v>
      </c>
      <c r="C18">
        <f t="shared" si="2"/>
        <v>1.9542419647058507</v>
      </c>
      <c r="D18">
        <f t="shared" si="0"/>
        <v>1.270257277058803</v>
      </c>
      <c r="E18">
        <f t="shared" si="3"/>
        <v>1.270257277058803</v>
      </c>
      <c r="F18">
        <f t="shared" si="4"/>
        <v>1.5633935717646805</v>
      </c>
      <c r="G18">
        <f t="shared" si="5"/>
        <v>0.14355116034102347</v>
      </c>
      <c r="H18">
        <f t="shared" si="6"/>
        <v>0</v>
      </c>
      <c r="I18">
        <f t="shared" si="7"/>
        <v>0</v>
      </c>
      <c r="K18">
        <f t="shared" si="8"/>
        <v>1.9990046271044333</v>
      </c>
      <c r="L18">
        <f t="shared" si="9"/>
        <v>1.9990046271044333</v>
      </c>
      <c r="M18">
        <f t="shared" si="10"/>
        <v>1.9990046271044333</v>
      </c>
      <c r="N18">
        <f t="shared" si="11"/>
        <v>1.9990046271044333</v>
      </c>
    </row>
    <row r="19" spans="1:14">
      <c r="A19">
        <v>10</v>
      </c>
      <c r="B19">
        <f t="shared" si="1"/>
        <v>2.1003971574646725</v>
      </c>
      <c r="C19">
        <f t="shared" si="2"/>
        <v>2.100397157464672</v>
      </c>
      <c r="D19">
        <f t="shared" si="0"/>
        <v>1.3652581523520371</v>
      </c>
      <c r="E19">
        <f t="shared" si="3"/>
        <v>1.3652581523520371</v>
      </c>
      <c r="F19">
        <f t="shared" si="4"/>
        <v>1.6803177259717379</v>
      </c>
      <c r="G19">
        <f t="shared" si="5"/>
        <v>0.1645551319156702</v>
      </c>
      <c r="H19">
        <f t="shared" si="6"/>
        <v>0</v>
      </c>
      <c r="I19">
        <f t="shared" si="7"/>
        <v>0</v>
      </c>
      <c r="K19">
        <f t="shared" si="8"/>
        <v>2.1589249972727882</v>
      </c>
      <c r="L19">
        <f t="shared" si="9"/>
        <v>2.1589249972727882</v>
      </c>
      <c r="M19">
        <f t="shared" si="10"/>
        <v>2.1589249972727882</v>
      </c>
      <c r="N19">
        <f t="shared" si="11"/>
        <v>2.1589249972727882</v>
      </c>
    </row>
    <row r="20" spans="1:14">
      <c r="A20">
        <v>11</v>
      </c>
      <c r="B20">
        <f t="shared" si="1"/>
        <v>2.256664481477618</v>
      </c>
      <c r="C20">
        <f t="shared" si="2"/>
        <v>2.2566644814776176</v>
      </c>
      <c r="D20">
        <f t="shared" si="0"/>
        <v>1.4668319129604517</v>
      </c>
      <c r="E20">
        <f t="shared" si="3"/>
        <v>1.4668319129604517</v>
      </c>
      <c r="F20">
        <f t="shared" si="4"/>
        <v>1.8053315851820944</v>
      </c>
      <c r="G20">
        <f t="shared" si="5"/>
        <v>0.18712177673044639</v>
      </c>
      <c r="H20">
        <f t="shared" si="6"/>
        <v>0</v>
      </c>
      <c r="I20">
        <f t="shared" si="7"/>
        <v>0</v>
      </c>
      <c r="K20">
        <f t="shared" si="8"/>
        <v>2.3316389970546112</v>
      </c>
      <c r="L20">
        <f t="shared" si="9"/>
        <v>2.3316389970546112</v>
      </c>
      <c r="M20">
        <f t="shared" si="10"/>
        <v>2.3316389970546112</v>
      </c>
      <c r="N20">
        <f t="shared" si="11"/>
        <v>2.3316389970546112</v>
      </c>
    </row>
    <row r="21" spans="1:14">
      <c r="A21">
        <v>12</v>
      </c>
      <c r="B21">
        <f t="shared" si="1"/>
        <v>2.4236175477772601</v>
      </c>
      <c r="C21">
        <f t="shared" si="2"/>
        <v>2.4236175477772601</v>
      </c>
      <c r="D21">
        <f t="shared" si="0"/>
        <v>1.5753514060552192</v>
      </c>
      <c r="E21">
        <f t="shared" si="3"/>
        <v>1.5753514060552192</v>
      </c>
      <c r="F21">
        <f t="shared" si="4"/>
        <v>1.9388940382218083</v>
      </c>
      <c r="G21">
        <f t="shared" si="5"/>
        <v>0.21135795220821899</v>
      </c>
      <c r="H21">
        <f t="shared" si="6"/>
        <v>0</v>
      </c>
      <c r="I21">
        <f t="shared" si="7"/>
        <v>0</v>
      </c>
      <c r="K21">
        <f t="shared" si="8"/>
        <v>2.5181701168189803</v>
      </c>
      <c r="L21">
        <f t="shared" si="9"/>
        <v>2.5181701168189803</v>
      </c>
      <c r="M21">
        <f t="shared" si="10"/>
        <v>2.5181701168189803</v>
      </c>
      <c r="N21">
        <f t="shared" si="11"/>
        <v>2.5181701168189803</v>
      </c>
    </row>
    <row r="22" spans="1:14">
      <c r="A22">
        <v>13</v>
      </c>
      <c r="B22">
        <f t="shared" si="1"/>
        <v>2.601843159551724</v>
      </c>
      <c r="C22">
        <f t="shared" si="2"/>
        <v>2.601843159551724</v>
      </c>
      <c r="D22">
        <f t="shared" si="0"/>
        <v>1.6911980537086206</v>
      </c>
      <c r="E22">
        <f t="shared" si="3"/>
        <v>1.6911980537086206</v>
      </c>
      <c r="F22">
        <f t="shared" si="4"/>
        <v>2.0814745276413791</v>
      </c>
      <c r="G22">
        <f t="shared" si="5"/>
        <v>0.23737638380373624</v>
      </c>
      <c r="H22">
        <f t="shared" si="6"/>
        <v>0</v>
      </c>
      <c r="I22">
        <f t="shared" si="7"/>
        <v>0</v>
      </c>
      <c r="K22">
        <f t="shared" si="8"/>
        <v>2.7196237261644991</v>
      </c>
      <c r="L22">
        <f t="shared" si="9"/>
        <v>2.7196237261644991</v>
      </c>
      <c r="M22">
        <f t="shared" si="10"/>
        <v>2.7196237261644991</v>
      </c>
      <c r="N22">
        <f t="shared" si="11"/>
        <v>2.7196237261644991</v>
      </c>
    </row>
    <row r="23" spans="1:14">
      <c r="A23">
        <v>14</v>
      </c>
      <c r="B23">
        <f t="shared" si="1"/>
        <v>2.7919383781107787</v>
      </c>
      <c r="C23">
        <f t="shared" si="2"/>
        <v>2.7919383781107787</v>
      </c>
      <c r="D23">
        <f t="shared" si="0"/>
        <v>1.8147599457720063</v>
      </c>
      <c r="E23">
        <f t="shared" si="3"/>
        <v>1.8147599457720063</v>
      </c>
      <c r="F23">
        <f t="shared" si="4"/>
        <v>2.233550702488623</v>
      </c>
      <c r="G23">
        <f t="shared" si="5"/>
        <v>0.26529576758484402</v>
      </c>
      <c r="H23">
        <f t="shared" si="6"/>
        <v>0</v>
      </c>
      <c r="I23">
        <f t="shared" si="7"/>
        <v>0</v>
      </c>
      <c r="K23">
        <f t="shared" si="8"/>
        <v>2.9371936242576591</v>
      </c>
      <c r="L23">
        <f t="shared" si="9"/>
        <v>2.9371936242576591</v>
      </c>
      <c r="M23">
        <f t="shared" si="10"/>
        <v>2.9371936242576591</v>
      </c>
      <c r="N23">
        <f t="shared" si="11"/>
        <v>2.9371936242576591</v>
      </c>
    </row>
    <row r="24" spans="1:14">
      <c r="A24">
        <v>15</v>
      </c>
      <c r="B24">
        <f t="shared" si="1"/>
        <v>2.9945069952738601</v>
      </c>
      <c r="C24">
        <f t="shared" si="2"/>
        <v>2.9945069952738597</v>
      </c>
      <c r="D24">
        <f t="shared" si="0"/>
        <v>1.9464295469280091</v>
      </c>
      <c r="E24">
        <f t="shared" si="3"/>
        <v>1.9464295469280091</v>
      </c>
      <c r="F24">
        <f t="shared" si="4"/>
        <v>2.3956055962190881</v>
      </c>
      <c r="G24">
        <f t="shared" si="5"/>
        <v>0.29524083753758262</v>
      </c>
      <c r="H24">
        <f t="shared" si="6"/>
        <v>0</v>
      </c>
      <c r="I24">
        <f t="shared" si="7"/>
        <v>0</v>
      </c>
      <c r="K24">
        <f t="shared" si="8"/>
        <v>3.172169114198272</v>
      </c>
      <c r="L24">
        <f t="shared" si="9"/>
        <v>3.172169114198272</v>
      </c>
      <c r="M24">
        <f t="shared" si="10"/>
        <v>3.172169114198272</v>
      </c>
      <c r="N24">
        <f t="shared" si="11"/>
        <v>3.172169114198272</v>
      </c>
    </row>
    <row r="25" spans="1:14">
      <c r="A25">
        <v>16</v>
      </c>
      <c r="B25">
        <f t="shared" si="1"/>
        <v>3.2101553625097843</v>
      </c>
      <c r="C25">
        <f t="shared" si="2"/>
        <v>3.2101553625097843</v>
      </c>
      <c r="D25">
        <f t="shared" si="0"/>
        <v>2.0866009856313599</v>
      </c>
      <c r="E25">
        <f t="shared" si="3"/>
        <v>2.0866009856313599</v>
      </c>
      <c r="F25">
        <f t="shared" si="4"/>
        <v>2.5681242900078276</v>
      </c>
      <c r="G25">
        <f t="shared" si="5"/>
        <v>0.32734239116268044</v>
      </c>
      <c r="H25">
        <f t="shared" si="6"/>
        <v>0</v>
      </c>
      <c r="I25">
        <f t="shared" si="7"/>
        <v>0</v>
      </c>
      <c r="K25">
        <f t="shared" si="8"/>
        <v>3.425942643334134</v>
      </c>
      <c r="L25">
        <f t="shared" si="9"/>
        <v>3.425942643334134</v>
      </c>
      <c r="M25">
        <f t="shared" si="10"/>
        <v>3.425942643334134</v>
      </c>
      <c r="N25">
        <f t="shared" si="11"/>
        <v>3.425942643334134</v>
      </c>
    </row>
    <row r="26" spans="1:14">
      <c r="A26">
        <v>17</v>
      </c>
      <c r="B26">
        <f t="shared" si="1"/>
        <v>3.4394875316400326</v>
      </c>
      <c r="C26">
        <f t="shared" si="2"/>
        <v>3.4394875316400326</v>
      </c>
      <c r="D26">
        <f t="shared" si="0"/>
        <v>2.2356668955660215</v>
      </c>
      <c r="E26">
        <f t="shared" si="3"/>
        <v>2.2356668955660215</v>
      </c>
      <c r="F26">
        <f t="shared" si="4"/>
        <v>2.7515900253120265</v>
      </c>
      <c r="G26">
        <f t="shared" si="5"/>
        <v>0.36173726647908072</v>
      </c>
      <c r="H26">
        <f t="shared" si="6"/>
        <v>0</v>
      </c>
      <c r="I26">
        <f t="shared" si="7"/>
        <v>0</v>
      </c>
      <c r="K26">
        <f t="shared" si="8"/>
        <v>3.7000180548008648</v>
      </c>
      <c r="L26">
        <f t="shared" si="9"/>
        <v>3.7000180548008648</v>
      </c>
      <c r="M26">
        <f t="shared" si="10"/>
        <v>3.7000180548008648</v>
      </c>
      <c r="N26">
        <f t="shared" si="11"/>
        <v>3.7000180548008648</v>
      </c>
    </row>
    <row r="27" spans="1:14">
      <c r="A27">
        <v>18</v>
      </c>
      <c r="B27">
        <f t="shared" si="1"/>
        <v>3.6830996688904158</v>
      </c>
      <c r="C27">
        <f t="shared" si="2"/>
        <v>3.6830996688904154</v>
      </c>
      <c r="D27">
        <f t="shared" si="0"/>
        <v>2.3940147847787703</v>
      </c>
      <c r="E27">
        <f t="shared" si="3"/>
        <v>2.3940147847787703</v>
      </c>
      <c r="F27">
        <f t="shared" si="4"/>
        <v>2.9464797351123329</v>
      </c>
      <c r="G27">
        <f t="shared" si="5"/>
        <v>0.39856826316798488</v>
      </c>
      <c r="H27">
        <f t="shared" si="6"/>
        <v>0</v>
      </c>
      <c r="I27">
        <f t="shared" si="7"/>
        <v>0</v>
      </c>
      <c r="K27">
        <f t="shared" si="8"/>
        <v>3.9960194991849343</v>
      </c>
      <c r="L27">
        <f t="shared" si="9"/>
        <v>3.9960194991849343</v>
      </c>
      <c r="M27">
        <f t="shared" si="10"/>
        <v>3.9960194991849343</v>
      </c>
      <c r="N27">
        <f t="shared" si="11"/>
        <v>3.9960194991849343</v>
      </c>
    </row>
    <row r="28" spans="1:14">
      <c r="A28">
        <v>19</v>
      </c>
      <c r="B28">
        <f t="shared" si="1"/>
        <v>3.9415737139457008</v>
      </c>
      <c r="C28">
        <f t="shared" si="2"/>
        <v>3.9415737139457003</v>
      </c>
      <c r="D28">
        <f t="shared" si="0"/>
        <v>2.5620229140647055</v>
      </c>
      <c r="E28">
        <f t="shared" si="3"/>
        <v>2.5620229140647055</v>
      </c>
      <c r="F28">
        <f t="shared" si="4"/>
        <v>3.1532589711565606</v>
      </c>
      <c r="G28">
        <f t="shared" si="5"/>
        <v>0.43798400030744189</v>
      </c>
      <c r="H28">
        <f t="shared" si="6"/>
        <v>0</v>
      </c>
      <c r="I28">
        <f t="shared" si="7"/>
        <v>0</v>
      </c>
      <c r="K28">
        <f t="shared" si="8"/>
        <v>4.3157010591197293</v>
      </c>
      <c r="L28">
        <f t="shared" si="9"/>
        <v>4.3157010591197293</v>
      </c>
      <c r="M28">
        <f t="shared" si="10"/>
        <v>4.3157010591197293</v>
      </c>
      <c r="N28">
        <f t="shared" si="11"/>
        <v>4.3157010591197293</v>
      </c>
    </row>
    <row r="29" spans="1:14">
      <c r="A29">
        <v>20</v>
      </c>
      <c r="B29">
        <f t="shared" si="1"/>
        <v>4.2154702688147765</v>
      </c>
      <c r="C29">
        <f t="shared" si="2"/>
        <v>4.2154702688147765</v>
      </c>
      <c r="D29">
        <f t="shared" si="0"/>
        <v>2.740055674729605</v>
      </c>
      <c r="E29">
        <f t="shared" si="3"/>
        <v>2.740055674729605</v>
      </c>
      <c r="F29">
        <f t="shared" si="4"/>
        <v>3.3723762150518213</v>
      </c>
      <c r="G29">
        <f t="shared" si="5"/>
        <v>0.48013870299558964</v>
      </c>
      <c r="H29">
        <f t="shared" si="6"/>
        <v>0</v>
      </c>
      <c r="I29">
        <f t="shared" si="7"/>
        <v>0</v>
      </c>
      <c r="K29">
        <f t="shared" si="8"/>
        <v>4.6609571438493083</v>
      </c>
      <c r="L29">
        <f t="shared" si="9"/>
        <v>4.6609571438493083</v>
      </c>
      <c r="M29">
        <f t="shared" si="10"/>
        <v>4.6609571438493083</v>
      </c>
      <c r="N29">
        <f t="shared" si="11"/>
        <v>4.6609571438493083</v>
      </c>
    </row>
    <row r="30" spans="1:14">
      <c r="A30">
        <v>21</v>
      </c>
      <c r="B30">
        <f t="shared" si="1"/>
        <v>4.5053207180872619</v>
      </c>
      <c r="C30">
        <f t="shared" si="2"/>
        <v>4.5053207180872619</v>
      </c>
      <c r="D30">
        <f t="shared" si="0"/>
        <v>2.9284584667567204</v>
      </c>
      <c r="E30">
        <f t="shared" si="3"/>
        <v>2.9284584667567204</v>
      </c>
      <c r="F30">
        <f t="shared" si="4"/>
        <v>3.6042565744698098</v>
      </c>
      <c r="G30">
        <f t="shared" si="5"/>
        <v>0.52519191017646227</v>
      </c>
      <c r="H30">
        <f t="shared" si="6"/>
        <v>0</v>
      </c>
      <c r="I30">
        <f t="shared" si="7"/>
        <v>0</v>
      </c>
      <c r="K30">
        <f t="shared" si="8"/>
        <v>5.033833715357253</v>
      </c>
      <c r="L30">
        <f t="shared" si="9"/>
        <v>5.033833715357253</v>
      </c>
      <c r="M30">
        <f t="shared" si="10"/>
        <v>5.033833715357253</v>
      </c>
      <c r="N30">
        <f t="shared" si="11"/>
        <v>5.033833715357253</v>
      </c>
    </row>
    <row r="31" spans="1:14">
      <c r="A31">
        <v>22</v>
      </c>
      <c r="B31">
        <f t="shared" si="1"/>
        <v>4.8116186028067061</v>
      </c>
      <c r="C31">
        <f t="shared" si="2"/>
        <v>4.8116186028067052</v>
      </c>
      <c r="D31">
        <f t="shared" si="0"/>
        <v>3.1275520918243589</v>
      </c>
      <c r="E31">
        <f t="shared" si="3"/>
        <v>3.1275520918243589</v>
      </c>
      <c r="F31">
        <f t="shared" si="4"/>
        <v>3.8492948822453648</v>
      </c>
      <c r="G31">
        <f t="shared" si="5"/>
        <v>0.57330809620452938</v>
      </c>
      <c r="H31">
        <f t="shared" si="6"/>
        <v>0</v>
      </c>
      <c r="I31">
        <f t="shared" si="7"/>
        <v>0</v>
      </c>
      <c r="K31">
        <f t="shared" si="8"/>
        <v>5.4365404125858339</v>
      </c>
      <c r="L31">
        <f t="shared" si="9"/>
        <v>5.4365404125858339</v>
      </c>
      <c r="M31">
        <f t="shared" si="10"/>
        <v>5.4365404125858339</v>
      </c>
      <c r="N31">
        <f t="shared" si="11"/>
        <v>5.4365404125858339</v>
      </c>
    </row>
    <row r="32" spans="1:14">
      <c r="A32">
        <v>23</v>
      </c>
      <c r="B32">
        <f t="shared" si="1"/>
        <v>5.134810294820908</v>
      </c>
      <c r="C32">
        <f t="shared" si="2"/>
        <v>5.1348102948209071</v>
      </c>
      <c r="D32">
        <f t="shared" si="0"/>
        <v>3.3376266916335902</v>
      </c>
      <c r="E32">
        <f t="shared" si="3"/>
        <v>3.3376266916335902</v>
      </c>
      <c r="F32">
        <f t="shared" si="4"/>
        <v>4.1078482358567268</v>
      </c>
      <c r="G32">
        <f t="shared" si="5"/>
        <v>0.6246561991527384</v>
      </c>
      <c r="H32">
        <f t="shared" si="6"/>
        <v>0</v>
      </c>
      <c r="I32">
        <f t="shared" si="7"/>
        <v>0</v>
      </c>
      <c r="K32">
        <f t="shared" si="8"/>
        <v>5.8714636455927014</v>
      </c>
      <c r="L32">
        <f t="shared" si="9"/>
        <v>5.8714636455927014</v>
      </c>
      <c r="M32">
        <f t="shared" si="10"/>
        <v>5.8714636455927014</v>
      </c>
      <c r="N32">
        <f t="shared" si="11"/>
        <v>5.8714636455927014</v>
      </c>
    </row>
    <row r="33" spans="1:14">
      <c r="A33">
        <v>24</v>
      </c>
      <c r="B33">
        <f t="shared" si="1"/>
        <v>5.4752850470364507</v>
      </c>
      <c r="C33">
        <f t="shared" si="2"/>
        <v>5.4752850470364507</v>
      </c>
      <c r="D33">
        <f t="shared" si="0"/>
        <v>3.5589352805736931</v>
      </c>
      <c r="E33">
        <f t="shared" si="3"/>
        <v>3.5589352805736931</v>
      </c>
      <c r="F33">
        <f t="shared" si="4"/>
        <v>4.3802280376291609</v>
      </c>
      <c r="G33">
        <f t="shared" si="5"/>
        <v>0.67940904962310289</v>
      </c>
      <c r="H33">
        <f t="shared" si="6"/>
        <v>0</v>
      </c>
      <c r="I33">
        <f t="shared" si="7"/>
        <v>0</v>
      </c>
      <c r="K33">
        <f t="shared" si="8"/>
        <v>6.3411807372401183</v>
      </c>
      <c r="L33">
        <f t="shared" si="9"/>
        <v>6.3411807372401183</v>
      </c>
      <c r="M33">
        <f t="shared" si="10"/>
        <v>6.3411807372401183</v>
      </c>
      <c r="N33">
        <f t="shared" si="11"/>
        <v>6.3411807372401183</v>
      </c>
    </row>
    <row r="34" spans="1:14">
      <c r="A34">
        <v>25</v>
      </c>
      <c r="B34">
        <f t="shared" si="1"/>
        <v>5.8333645272092314</v>
      </c>
      <c r="C34">
        <f t="shared" si="2"/>
        <v>5.8333645272092314</v>
      </c>
      <c r="D34">
        <f t="shared" si="0"/>
        <v>3.7916869426860007</v>
      </c>
      <c r="E34">
        <f t="shared" si="3"/>
        <v>3.7916869426860007</v>
      </c>
      <c r="F34">
        <f t="shared" si="4"/>
        <v>4.6666916217673853</v>
      </c>
      <c r="G34">
        <f t="shared" si="5"/>
        <v>0.73774269489519517</v>
      </c>
      <c r="H34">
        <f t="shared" si="6"/>
        <v>0</v>
      </c>
      <c r="I34">
        <f t="shared" si="7"/>
        <v>0</v>
      </c>
      <c r="K34">
        <f t="shared" si="8"/>
        <v>6.8484751962193284</v>
      </c>
      <c r="L34">
        <f t="shared" si="9"/>
        <v>6.8484751962193284</v>
      </c>
      <c r="M34">
        <f t="shared" si="10"/>
        <v>6.8484751962193284</v>
      </c>
      <c r="N34">
        <f t="shared" si="11"/>
        <v>6.8484751962193284</v>
      </c>
    </row>
    <row r="35" spans="1:14">
      <c r="A35">
        <v>26</v>
      </c>
      <c r="B35">
        <f t="shared" si="1"/>
        <v>6.2092919781664957</v>
      </c>
      <c r="C35">
        <f t="shared" si="2"/>
        <v>6.2092919781664957</v>
      </c>
      <c r="D35">
        <f t="shared" si="0"/>
        <v>4.0360397858082226</v>
      </c>
      <c r="E35">
        <f t="shared" si="3"/>
        <v>4.0360397858082226</v>
      </c>
      <c r="F35">
        <f t="shared" si="4"/>
        <v>4.9674335825331966</v>
      </c>
      <c r="G35">
        <f t="shared" si="5"/>
        <v>0.79983561467686015</v>
      </c>
      <c r="H35">
        <f t="shared" si="6"/>
        <v>0</v>
      </c>
      <c r="I35">
        <f t="shared" si="7"/>
        <v>0</v>
      </c>
      <c r="K35">
        <f t="shared" si="8"/>
        <v>7.3963532119168756</v>
      </c>
      <c r="L35">
        <f t="shared" si="9"/>
        <v>7.3963532119168756</v>
      </c>
      <c r="M35">
        <f t="shared" si="10"/>
        <v>7.3963532119168756</v>
      </c>
      <c r="N35">
        <f t="shared" si="11"/>
        <v>7.3963532119168756</v>
      </c>
    </row>
    <row r="36" spans="1:14">
      <c r="A36">
        <v>27</v>
      </c>
      <c r="B36">
        <f t="shared" si="1"/>
        <v>6.6032211847661539</v>
      </c>
      <c r="C36">
        <f t="shared" si="2"/>
        <v>6.6032211847661531</v>
      </c>
      <c r="D36">
        <f t="shared" si="0"/>
        <v>4.292093770098</v>
      </c>
      <c r="E36">
        <f t="shared" si="3"/>
        <v>4.292093770098</v>
      </c>
      <c r="F36">
        <f t="shared" si="4"/>
        <v>5.282576947812923</v>
      </c>
      <c r="G36">
        <f t="shared" si="5"/>
        <v>0.86586782652452166</v>
      </c>
      <c r="H36">
        <f t="shared" si="6"/>
        <v>0</v>
      </c>
      <c r="I36">
        <f t="shared" si="7"/>
        <v>0</v>
      </c>
      <c r="K36">
        <f t="shared" si="8"/>
        <v>7.9880614688702263</v>
      </c>
      <c r="L36">
        <f t="shared" si="9"/>
        <v>7.9880614688702263</v>
      </c>
      <c r="M36">
        <f t="shared" si="10"/>
        <v>7.9880614688702263</v>
      </c>
      <c r="N36">
        <f t="shared" si="11"/>
        <v>7.9880614688702263</v>
      </c>
    </row>
    <row r="37" spans="1:14">
      <c r="A37">
        <v>28</v>
      </c>
      <c r="B37">
        <f t="shared" si="1"/>
        <v>7.0152054661742609</v>
      </c>
      <c r="C37">
        <f t="shared" si="2"/>
        <v>7.0152054661742609</v>
      </c>
      <c r="D37">
        <f t="shared" si="0"/>
        <v>4.55988355301327</v>
      </c>
      <c r="E37">
        <f t="shared" si="3"/>
        <v>4.55988355301327</v>
      </c>
      <c r="F37">
        <f t="shared" si="4"/>
        <v>5.6121643729394091</v>
      </c>
      <c r="G37">
        <f t="shared" si="5"/>
        <v>0.93601988118626422</v>
      </c>
      <c r="H37">
        <f t="shared" si="6"/>
        <v>0</v>
      </c>
      <c r="I37">
        <f t="shared" si="7"/>
        <v>0</v>
      </c>
      <c r="K37">
        <f t="shared" si="8"/>
        <v>8.6271063863798449</v>
      </c>
      <c r="L37">
        <f t="shared" si="9"/>
        <v>8.6271063863798449</v>
      </c>
      <c r="M37">
        <f t="shared" si="10"/>
        <v>8.6271063863798449</v>
      </c>
      <c r="N37">
        <f t="shared" si="11"/>
        <v>8.6271063863798449</v>
      </c>
    </row>
    <row r="38" spans="1:14">
      <c r="A38">
        <v>29</v>
      </c>
      <c r="B38">
        <f t="shared" si="1"/>
        <v>7.4451869495144916</v>
      </c>
      <c r="C38">
        <f t="shared" si="2"/>
        <v>7.4451869495144907</v>
      </c>
      <c r="D38">
        <f t="shared" si="0"/>
        <v>4.8393715171844196</v>
      </c>
      <c r="E38">
        <f t="shared" si="3"/>
        <v>4.8393715171844196</v>
      </c>
      <c r="F38">
        <f t="shared" si="4"/>
        <v>5.9561495596115934</v>
      </c>
      <c r="G38">
        <f t="shared" si="5"/>
        <v>1.0104717506814092</v>
      </c>
      <c r="H38">
        <f t="shared" si="6"/>
        <v>0</v>
      </c>
      <c r="I38">
        <f t="shared" si="7"/>
        <v>0</v>
      </c>
      <c r="K38">
        <f t="shared" si="8"/>
        <v>9.3172748972902326</v>
      </c>
      <c r="L38">
        <f t="shared" si="9"/>
        <v>9.3172748972902326</v>
      </c>
      <c r="M38">
        <f t="shared" si="10"/>
        <v>9.3172748972902326</v>
      </c>
      <c r="N38">
        <f t="shared" si="11"/>
        <v>9.3172748972902326</v>
      </c>
    </row>
    <row r="39" spans="1:14">
      <c r="A39">
        <v>30</v>
      </c>
      <c r="B39">
        <f t="shared" si="1"/>
        <v>7.8929864155737288</v>
      </c>
      <c r="C39">
        <f t="shared" si="2"/>
        <v>7.8929864155737288</v>
      </c>
      <c r="D39">
        <f t="shared" si="0"/>
        <v>5.130441170122924</v>
      </c>
      <c r="E39">
        <f t="shared" si="3"/>
        <v>5.130441170122924</v>
      </c>
      <c r="F39">
        <f t="shared" si="4"/>
        <v>6.3143891324589836</v>
      </c>
      <c r="G39">
        <f t="shared" si="5"/>
        <v>1.0894016148371464</v>
      </c>
      <c r="H39">
        <f t="shared" si="6"/>
        <v>0</v>
      </c>
      <c r="I39">
        <f t="shared" si="7"/>
        <v>0</v>
      </c>
      <c r="K39">
        <f t="shared" si="8"/>
        <v>10.062656889073452</v>
      </c>
      <c r="L39">
        <f t="shared" si="9"/>
        <v>10.062656889073452</v>
      </c>
      <c r="M39">
        <f t="shared" si="10"/>
        <v>10.062656889073452</v>
      </c>
      <c r="N39">
        <f t="shared" si="11"/>
        <v>10.062656889073452</v>
      </c>
    </row>
    <row r="40" spans="1:14">
      <c r="A40">
        <v>31</v>
      </c>
      <c r="B40">
        <f t="shared" si="1"/>
        <v>8.3582940366691432</v>
      </c>
      <c r="C40">
        <f t="shared" si="2"/>
        <v>8.3582940366691414</v>
      </c>
      <c r="D40">
        <f t="shared" si="0"/>
        <v>5.4328911238349429</v>
      </c>
      <c r="E40">
        <f t="shared" si="3"/>
        <v>5.4328911238349429</v>
      </c>
      <c r="F40">
        <f t="shared" si="4"/>
        <v>6.6866352293353142</v>
      </c>
      <c r="G40">
        <f t="shared" si="5"/>
        <v>1.1729845552038378</v>
      </c>
      <c r="H40">
        <f t="shared" si="6"/>
        <v>0</v>
      </c>
      <c r="I40">
        <f t="shared" si="7"/>
        <v>0</v>
      </c>
      <c r="K40">
        <f t="shared" si="8"/>
        <v>10.597650603753415</v>
      </c>
      <c r="L40">
        <f t="shared" si="9"/>
        <v>10.867669440199329</v>
      </c>
      <c r="M40">
        <f t="shared" si="10"/>
        <v>10.867669440199329</v>
      </c>
      <c r="N40">
        <f t="shared" si="11"/>
        <v>10.867669440199329</v>
      </c>
    </row>
    <row r="41" spans="1:14">
      <c r="A41">
        <v>32</v>
      </c>
      <c r="B41">
        <f t="shared" si="1"/>
        <v>8.8406613483935566</v>
      </c>
      <c r="C41">
        <f t="shared" si="2"/>
        <v>8.8406613483935566</v>
      </c>
      <c r="D41">
        <f t="shared" ref="D41:D72" si="12">B41*$P$5</f>
        <v>5.7464298764558119</v>
      </c>
      <c r="E41">
        <f t="shared" si="3"/>
        <v>5.7464298764558119</v>
      </c>
      <c r="F41">
        <f t="shared" si="4"/>
        <v>7.0725290787148456</v>
      </c>
      <c r="G41">
        <f t="shared" si="5"/>
        <v>1.2613911686877735</v>
      </c>
      <c r="H41">
        <f t="shared" si="6"/>
        <v>0</v>
      </c>
      <c r="I41">
        <f t="shared" si="7"/>
        <v>0</v>
      </c>
      <c r="K41">
        <f t="shared" si="8"/>
        <v>11.145968789869061</v>
      </c>
      <c r="L41">
        <f t="shared" si="9"/>
        <v>11.737082995415276</v>
      </c>
      <c r="M41">
        <f t="shared" si="10"/>
        <v>11.737082995415276</v>
      </c>
      <c r="N41">
        <f t="shared" si="11"/>
        <v>11.737082995415276</v>
      </c>
    </row>
    <row r="42" spans="1:14">
      <c r="A42">
        <v>33</v>
      </c>
      <c r="B42">
        <f t="shared" si="1"/>
        <v>9.3394948080597615</v>
      </c>
      <c r="C42">
        <f t="shared" si="2"/>
        <v>9.3394948080597615</v>
      </c>
      <c r="D42">
        <f t="shared" si="12"/>
        <v>6.0706716252388455</v>
      </c>
      <c r="E42">
        <f t="shared" si="3"/>
        <v>6.0706716252388455</v>
      </c>
      <c r="F42">
        <f t="shared" si="4"/>
        <v>7.4715958464478094</v>
      </c>
      <c r="G42">
        <f t="shared" si="5"/>
        <v>1.354786116768371</v>
      </c>
      <c r="H42">
        <f t="shared" si="6"/>
        <v>0</v>
      </c>
      <c r="I42">
        <f t="shared" si="7"/>
        <v>0</v>
      </c>
      <c r="K42">
        <f t="shared" si="8"/>
        <v>11.706359305685959</v>
      </c>
      <c r="L42">
        <f t="shared" si="9"/>
        <v>12.6760496350485</v>
      </c>
      <c r="M42">
        <f t="shared" si="10"/>
        <v>12.6760496350485</v>
      </c>
      <c r="N42">
        <f t="shared" si="11"/>
        <v>12.6760496350485</v>
      </c>
    </row>
    <row r="43" spans="1:14">
      <c r="A43">
        <v>34</v>
      </c>
      <c r="B43">
        <f t="shared" si="1"/>
        <v>9.8540512906518085</v>
      </c>
      <c r="C43">
        <f t="shared" si="2"/>
        <v>9.8540512906518085</v>
      </c>
      <c r="D43">
        <f t="shared" si="12"/>
        <v>6.405133338923676</v>
      </c>
      <c r="E43">
        <f t="shared" si="3"/>
        <v>6.405133338923676</v>
      </c>
      <c r="F43">
        <f t="shared" si="4"/>
        <v>7.8832410325214468</v>
      </c>
      <c r="G43">
        <f t="shared" si="5"/>
        <v>1.453326629674889</v>
      </c>
      <c r="H43">
        <f t="shared" si="6"/>
        <v>0</v>
      </c>
      <c r="I43">
        <f t="shared" si="7"/>
        <v>0</v>
      </c>
      <c r="K43">
        <f t="shared" si="8"/>
        <v>12.277431121623982</v>
      </c>
      <c r="L43">
        <f t="shared" si="9"/>
        <v>13.690133605852381</v>
      </c>
      <c r="M43">
        <f t="shared" si="10"/>
        <v>13.690133605852381</v>
      </c>
      <c r="N43">
        <f t="shared" si="11"/>
        <v>13.690133605852381</v>
      </c>
    </row>
    <row r="44" spans="1:14">
      <c r="A44">
        <v>35</v>
      </c>
      <c r="B44">
        <f t="shared" si="1"/>
        <v>10.383435855667161</v>
      </c>
      <c r="C44">
        <f t="shared" si="2"/>
        <v>10.383435855667161</v>
      </c>
      <c r="D44">
        <f t="shared" si="12"/>
        <v>6.7492333061836547</v>
      </c>
      <c r="E44">
        <f t="shared" si="3"/>
        <v>6.7492333061836547</v>
      </c>
      <c r="F44">
        <f t="shared" si="4"/>
        <v>8.3067486845337282</v>
      </c>
      <c r="G44">
        <f t="shared" si="5"/>
        <v>1.5571609882315607</v>
      </c>
      <c r="H44">
        <f t="shared" si="6"/>
        <v>0</v>
      </c>
      <c r="I44">
        <f t="shared" si="7"/>
        <v>0</v>
      </c>
      <c r="K44">
        <f t="shared" si="8"/>
        <v>12.857664771497312</v>
      </c>
      <c r="L44">
        <f t="shared" si="9"/>
        <v>14.785344294320572</v>
      </c>
      <c r="M44">
        <f t="shared" si="10"/>
        <v>14.785344294320572</v>
      </c>
      <c r="N44">
        <f t="shared" si="11"/>
        <v>14.785344294320572</v>
      </c>
    </row>
    <row r="45" spans="1:14">
      <c r="A45">
        <v>36</v>
      </c>
      <c r="B45">
        <f t="shared" si="1"/>
        <v>10.926602083670522</v>
      </c>
      <c r="C45">
        <f t="shared" si="2"/>
        <v>10.926602083670522</v>
      </c>
      <c r="D45">
        <f t="shared" si="12"/>
        <v>7.1022913543858399</v>
      </c>
      <c r="E45">
        <f t="shared" si="3"/>
        <v>7.1022913543858399</v>
      </c>
      <c r="F45">
        <f t="shared" si="4"/>
        <v>8.7412816669364179</v>
      </c>
      <c r="G45">
        <f t="shared" si="5"/>
        <v>1.6664270090682658</v>
      </c>
      <c r="H45">
        <f t="shared" si="6"/>
        <v>0</v>
      </c>
      <c r="I45">
        <f t="shared" si="7"/>
        <v>0</v>
      </c>
      <c r="K45">
        <f t="shared" si="8"/>
        <v>13.445425837547223</v>
      </c>
      <c r="L45">
        <f t="shared" si="9"/>
        <v>15.968171837866219</v>
      </c>
      <c r="M45">
        <f t="shared" si="10"/>
        <v>15.968171837866219</v>
      </c>
      <c r="N45">
        <f t="shared" si="11"/>
        <v>15.968171837866219</v>
      </c>
    </row>
    <row r="46" spans="1:14">
      <c r="A46">
        <v>37</v>
      </c>
      <c r="B46">
        <f t="shared" si="1"/>
        <v>11.482355228777836</v>
      </c>
      <c r="C46">
        <f t="shared" si="2"/>
        <v>11.482355228777836</v>
      </c>
      <c r="D46">
        <f t="shared" si="12"/>
        <v>7.4635308987055939</v>
      </c>
      <c r="E46">
        <f t="shared" si="3"/>
        <v>7.4635308987055939</v>
      </c>
      <c r="F46">
        <f t="shared" si="4"/>
        <v>9.1858841830222691</v>
      </c>
      <c r="G46">
        <f t="shared" si="5"/>
        <v>1.7812505613560441</v>
      </c>
      <c r="H46">
        <f t="shared" si="6"/>
        <v>0</v>
      </c>
      <c r="I46">
        <f t="shared" si="7"/>
        <v>0</v>
      </c>
      <c r="K46">
        <f t="shared" si="8"/>
        <v>14.038981302009717</v>
      </c>
      <c r="L46">
        <f t="shared" si="9"/>
        <v>17.245625584895517</v>
      </c>
      <c r="M46">
        <f t="shared" si="10"/>
        <v>17.245625584895517</v>
      </c>
      <c r="N46">
        <f t="shared" si="11"/>
        <v>17.245625584895517</v>
      </c>
    </row>
    <row r="47" spans="1:14">
      <c r="A47">
        <v>38</v>
      </c>
      <c r="B47">
        <f t="shared" si="1"/>
        <v>12.049358362813818</v>
      </c>
      <c r="C47">
        <f t="shared" si="2"/>
        <v>12.049358362813818</v>
      </c>
      <c r="D47">
        <f t="shared" si="12"/>
        <v>7.8320829358289821</v>
      </c>
      <c r="E47">
        <f t="shared" si="3"/>
        <v>7.8320829358289821</v>
      </c>
      <c r="F47">
        <f t="shared" si="4"/>
        <v>9.6394866902510543</v>
      </c>
      <c r="G47">
        <f t="shared" si="5"/>
        <v>1.9017441449841823</v>
      </c>
      <c r="H47">
        <f t="shared" si="6"/>
        <v>0</v>
      </c>
      <c r="I47">
        <f t="shared" si="7"/>
        <v>0</v>
      </c>
      <c r="K47">
        <f t="shared" si="8"/>
        <v>14.636518483508684</v>
      </c>
      <c r="L47">
        <f t="shared" si="9"/>
        <v>18.62527563168716</v>
      </c>
      <c r="M47">
        <f t="shared" si="10"/>
        <v>18.62527563168716</v>
      </c>
      <c r="N47">
        <f t="shared" si="11"/>
        <v>18.62527563168716</v>
      </c>
    </row>
    <row r="48" spans="1:14">
      <c r="A48">
        <v>39</v>
      </c>
      <c r="B48">
        <f t="shared" si="1"/>
        <v>12.62614159995756</v>
      </c>
      <c r="C48">
        <f t="shared" si="2"/>
        <v>12.62614159995756</v>
      </c>
      <c r="D48">
        <f t="shared" si="12"/>
        <v>8.2069920399724143</v>
      </c>
      <c r="E48">
        <f t="shared" si="3"/>
        <v>8.2069920399724143</v>
      </c>
      <c r="F48">
        <f t="shared" si="4"/>
        <v>10.100913279966049</v>
      </c>
      <c r="G48">
        <f t="shared" si="5"/>
        <v>2.0280055609837579</v>
      </c>
      <c r="H48">
        <f t="shared" si="6"/>
        <v>0</v>
      </c>
      <c r="I48">
        <f t="shared" si="7"/>
        <v>0</v>
      </c>
      <c r="K48">
        <f t="shared" si="8"/>
        <v>15.236166166674469</v>
      </c>
      <c r="L48">
        <f t="shared" si="9"/>
        <v>20.115297682222135</v>
      </c>
      <c r="M48">
        <f t="shared" si="10"/>
        <v>20.115297682222135</v>
      </c>
      <c r="N48">
        <f t="shared" si="11"/>
        <v>20.115297682222135</v>
      </c>
    </row>
    <row r="49" spans="1:14">
      <c r="A49">
        <v>40</v>
      </c>
      <c r="B49">
        <f t="shared" si="1"/>
        <v>13.211114390081688</v>
      </c>
      <c r="C49">
        <f t="shared" si="2"/>
        <v>13.211114390081686</v>
      </c>
      <c r="D49">
        <f t="shared" si="12"/>
        <v>8.587224353553097</v>
      </c>
      <c r="E49">
        <f t="shared" si="3"/>
        <v>8.587224353553097</v>
      </c>
      <c r="F49">
        <f t="shared" si="4"/>
        <v>10.568891512065351</v>
      </c>
      <c r="G49">
        <f t="shared" si="5"/>
        <v>2.1601167048845746</v>
      </c>
      <c r="H49">
        <f t="shared" si="6"/>
        <v>0</v>
      </c>
      <c r="I49">
        <f t="shared" si="7"/>
        <v>0</v>
      </c>
      <c r="K49">
        <f t="shared" si="8"/>
        <v>15.836017434785717</v>
      </c>
      <c r="L49">
        <f t="shared" si="9"/>
        <v>21.724521496799905</v>
      </c>
      <c r="M49">
        <f t="shared" si="10"/>
        <v>21.724521496799905</v>
      </c>
      <c r="N49">
        <f t="shared" si="11"/>
        <v>21.724521496799905</v>
      </c>
    </row>
    <row r="50" spans="1:14">
      <c r="A50">
        <v>41</v>
      </c>
      <c r="B50">
        <f t="shared" si="1"/>
        <v>13.802580758814026</v>
      </c>
      <c r="C50">
        <f t="shared" si="2"/>
        <v>13.802580758814026</v>
      </c>
      <c r="D50">
        <f t="shared" si="12"/>
        <v>8.9716774932291177</v>
      </c>
      <c r="E50">
        <f t="shared" si="3"/>
        <v>8.9716774932291177</v>
      </c>
      <c r="F50">
        <f t="shared" si="4"/>
        <v>11.042064607051222</v>
      </c>
      <c r="G50">
        <f t="shared" si="5"/>
        <v>2.2981425124727148</v>
      </c>
      <c r="H50">
        <f t="shared" si="6"/>
        <v>0</v>
      </c>
      <c r="I50">
        <f t="shared" si="7"/>
        <v>0</v>
      </c>
      <c r="K50">
        <f t="shared" si="8"/>
        <v>16.434153634382341</v>
      </c>
      <c r="L50">
        <f t="shared" si="9"/>
        <v>22.203936991837441</v>
      </c>
      <c r="M50">
        <f t="shared" si="10"/>
        <v>23.462483216543898</v>
      </c>
      <c r="N50">
        <f t="shared" si="11"/>
        <v>23.462483216543898</v>
      </c>
    </row>
    <row r="51" spans="1:14">
      <c r="A51">
        <v>42</v>
      </c>
      <c r="B51">
        <f t="shared" si="1"/>
        <v>14.398757257909592</v>
      </c>
      <c r="C51">
        <f t="shared" si="2"/>
        <v>14.39875725790959</v>
      </c>
      <c r="D51">
        <f t="shared" si="12"/>
        <v>9.359192217641235</v>
      </c>
      <c r="E51">
        <f t="shared" si="3"/>
        <v>9.359192217641235</v>
      </c>
      <c r="F51">
        <f t="shared" si="4"/>
        <v>11.519005806327673</v>
      </c>
      <c r="G51">
        <f t="shared" si="5"/>
        <v>2.4421300850518106</v>
      </c>
      <c r="H51">
        <f t="shared" si="6"/>
        <v>0</v>
      </c>
      <c r="I51">
        <f t="shared" si="7"/>
        <v>0</v>
      </c>
      <c r="K51">
        <f t="shared" si="8"/>
        <v>17.028668843323644</v>
      </c>
      <c r="L51">
        <f t="shared" si="9"/>
        <v>22.6655457700178</v>
      </c>
      <c r="M51">
        <f t="shared" si="10"/>
        <v>25.339481873867413</v>
      </c>
      <c r="N51">
        <f t="shared" si="11"/>
        <v>25.339481873867413</v>
      </c>
    </row>
    <row r="52" spans="1:14">
      <c r="A52">
        <v>43</v>
      </c>
      <c r="B52">
        <f t="shared" si="1"/>
        <v>14.997793277016482</v>
      </c>
      <c r="C52">
        <f t="shared" si="2"/>
        <v>14.997793277016482</v>
      </c>
      <c r="D52">
        <f t="shared" si="12"/>
        <v>9.748565630060714</v>
      </c>
      <c r="E52">
        <f t="shared" si="3"/>
        <v>9.748565630060714</v>
      </c>
      <c r="F52">
        <f t="shared" si="4"/>
        <v>11.998234621613186</v>
      </c>
      <c r="G52">
        <f t="shared" si="5"/>
        <v>2.5921080178219755</v>
      </c>
      <c r="H52">
        <f t="shared" si="6"/>
        <v>0</v>
      </c>
      <c r="I52">
        <f t="shared" si="7"/>
        <v>0</v>
      </c>
      <c r="K52">
        <f t="shared" si="8"/>
        <v>17.617694183921316</v>
      </c>
      <c r="L52">
        <f t="shared" si="9"/>
        <v>23.108850858145164</v>
      </c>
      <c r="M52">
        <f t="shared" si="10"/>
        <v>27.366640423776808</v>
      </c>
      <c r="N52">
        <f t="shared" si="11"/>
        <v>27.366640423776808</v>
      </c>
    </row>
    <row r="53" spans="1:14">
      <c r="A53">
        <v>44</v>
      </c>
      <c r="B53">
        <f t="shared" si="1"/>
        <v>15.597793264030813</v>
      </c>
      <c r="C53">
        <f t="shared" si="2"/>
        <v>15.597793264030811</v>
      </c>
      <c r="D53">
        <f t="shared" si="12"/>
        <v>10.138565621620028</v>
      </c>
      <c r="E53">
        <f t="shared" si="3"/>
        <v>10.138565621620028</v>
      </c>
      <c r="F53">
        <f t="shared" si="4"/>
        <v>12.47823461122465</v>
      </c>
      <c r="G53">
        <f t="shared" si="5"/>
        <v>2.7480859504622837</v>
      </c>
      <c r="H53">
        <f t="shared" si="6"/>
        <v>0</v>
      </c>
      <c r="I53">
        <f t="shared" si="7"/>
        <v>0</v>
      </c>
      <c r="K53">
        <f t="shared" si="8"/>
        <v>18.199421323013219</v>
      </c>
      <c r="L53">
        <f t="shared" si="9"/>
        <v>23.533508292172787</v>
      </c>
      <c r="M53">
        <f t="shared" si="10"/>
        <v>29.555971657678953</v>
      </c>
      <c r="N53">
        <f t="shared" si="11"/>
        <v>29.555971657678953</v>
      </c>
    </row>
    <row r="54" spans="1:14">
      <c r="A54">
        <v>45</v>
      </c>
      <c r="B54">
        <f t="shared" si="1"/>
        <v>16.196840312600091</v>
      </c>
      <c r="C54">
        <f t="shared" si="2"/>
        <v>16.196840312600091</v>
      </c>
      <c r="D54">
        <f t="shared" si="12"/>
        <v>10.52794620319006</v>
      </c>
      <c r="E54">
        <f t="shared" si="3"/>
        <v>10.52794620319006</v>
      </c>
      <c r="F54">
        <f t="shared" si="4"/>
        <v>12.957472250080073</v>
      </c>
      <c r="G54">
        <f t="shared" si="5"/>
        <v>2.9100543535882846</v>
      </c>
      <c r="H54">
        <f t="shared" si="6"/>
        <v>0</v>
      </c>
      <c r="I54">
        <f t="shared" si="7"/>
        <v>0</v>
      </c>
      <c r="K54">
        <f t="shared" si="8"/>
        <v>18.772124531540815</v>
      </c>
      <c r="L54">
        <f t="shared" si="9"/>
        <v>23.939319588779238</v>
      </c>
      <c r="M54">
        <f t="shared" si="10"/>
        <v>31.920449390293271</v>
      </c>
      <c r="N54">
        <f t="shared" si="11"/>
        <v>31.920449390293271</v>
      </c>
    </row>
    <row r="55" spans="1:14">
      <c r="A55">
        <v>46</v>
      </c>
      <c r="B55">
        <f t="shared" si="1"/>
        <v>16.793020507976451</v>
      </c>
      <c r="C55">
        <f t="shared" si="2"/>
        <v>16.793020507976451</v>
      </c>
      <c r="D55">
        <f t="shared" si="12"/>
        <v>10.915463330184693</v>
      </c>
      <c r="E55">
        <f t="shared" si="3"/>
        <v>10.915463330184693</v>
      </c>
      <c r="F55">
        <f t="shared" si="4"/>
        <v>13.43441640638116</v>
      </c>
      <c r="G55">
        <f t="shared" si="5"/>
        <v>3.077984558668049</v>
      </c>
      <c r="H55">
        <f t="shared" si="6"/>
        <v>0</v>
      </c>
      <c r="I55">
        <f t="shared" si="7"/>
        <v>0</v>
      </c>
      <c r="K55">
        <f t="shared" si="8"/>
        <v>19.334180735590277</v>
      </c>
      <c r="L55">
        <f t="shared" si="9"/>
        <v>24.326222429551684</v>
      </c>
      <c r="M55">
        <f t="shared" si="10"/>
        <v>34.474085341516734</v>
      </c>
      <c r="N55">
        <f t="shared" si="11"/>
        <v>34.474085341516734</v>
      </c>
    </row>
    <row r="56" spans="1:14">
      <c r="A56">
        <v>47</v>
      </c>
      <c r="B56">
        <f t="shared" si="1"/>
        <v>17.38444738119772</v>
      </c>
      <c r="C56">
        <f t="shared" si="2"/>
        <v>17.38444738119772</v>
      </c>
      <c r="D56">
        <f t="shared" si="12"/>
        <v>11.299890797778518</v>
      </c>
      <c r="E56">
        <f t="shared" si="3"/>
        <v>11.299890797778518</v>
      </c>
      <c r="F56">
        <f t="shared" si="4"/>
        <v>13.907557904958177</v>
      </c>
      <c r="G56">
        <f t="shared" si="5"/>
        <v>3.2518290324800261</v>
      </c>
      <c r="H56">
        <f t="shared" si="6"/>
        <v>0</v>
      </c>
      <c r="I56">
        <f t="shared" si="7"/>
        <v>0</v>
      </c>
      <c r="K56">
        <f t="shared" si="8"/>
        <v>19.88408707519358</v>
      </c>
      <c r="L56">
        <f t="shared" si="9"/>
        <v>24.694279963403755</v>
      </c>
      <c r="M56">
        <f t="shared" si="10"/>
        <v>37.232012168838075</v>
      </c>
      <c r="N56">
        <f t="shared" si="11"/>
        <v>37.232012168838075</v>
      </c>
    </row>
    <row r="57" spans="1:14">
      <c r="A57">
        <v>48</v>
      </c>
      <c r="B57">
        <f t="shared" si="1"/>
        <v>17.969285809694519</v>
      </c>
      <c r="C57">
        <f t="shared" si="2"/>
        <v>17.969285809694519</v>
      </c>
      <c r="D57">
        <f t="shared" si="12"/>
        <v>11.680035776301438</v>
      </c>
      <c r="E57">
        <f t="shared" si="3"/>
        <v>11.680035776301438</v>
      </c>
      <c r="F57">
        <f t="shared" si="4"/>
        <v>14.375428647755616</v>
      </c>
      <c r="G57">
        <f t="shared" si="5"/>
        <v>3.4315218905769713</v>
      </c>
      <c r="H57">
        <f t="shared" si="6"/>
        <v>0</v>
      </c>
      <c r="I57">
        <f t="shared" si="7"/>
        <v>0</v>
      </c>
      <c r="K57">
        <f t="shared" si="8"/>
        <v>20.42047559103872</v>
      </c>
      <c r="L57">
        <f t="shared" si="9"/>
        <v>25.043669126046815</v>
      </c>
      <c r="M57">
        <f t="shared" si="10"/>
        <v>40.210573142345126</v>
      </c>
      <c r="N57">
        <f t="shared" si="11"/>
        <v>40.210573142345126</v>
      </c>
    </row>
    <row r="58" spans="1:14">
      <c r="A58">
        <v>49</v>
      </c>
      <c r="B58">
        <f t="shared" si="1"/>
        <v>18.545774721108778</v>
      </c>
      <c r="C58">
        <f t="shared" si="2"/>
        <v>18.545774721108778</v>
      </c>
      <c r="D58">
        <f t="shared" si="12"/>
        <v>12.054753568720706</v>
      </c>
      <c r="E58">
        <f t="shared" si="3"/>
        <v>12.054753568720706</v>
      </c>
      <c r="F58">
        <f t="shared" si="4"/>
        <v>14.836619776887023</v>
      </c>
      <c r="G58">
        <f t="shared" si="5"/>
        <v>3.616979637788059</v>
      </c>
      <c r="H58">
        <f t="shared" si="6"/>
        <v>0</v>
      </c>
      <c r="I58">
        <f t="shared" si="7"/>
        <v>0</v>
      </c>
      <c r="K58">
        <f t="shared" si="8"/>
        <v>20.942124776017263</v>
      </c>
      <c r="L58">
        <f t="shared" si="9"/>
        <v>25.374668354010801</v>
      </c>
      <c r="M58">
        <f t="shared" si="10"/>
        <v>43.427418993732736</v>
      </c>
      <c r="N58">
        <f t="shared" si="11"/>
        <v>43.427418993732736</v>
      </c>
    </row>
    <row r="59" spans="1:14">
      <c r="A59">
        <v>50</v>
      </c>
      <c r="B59">
        <f t="shared" si="1"/>
        <v>19.112248005447835</v>
      </c>
      <c r="C59">
        <f t="shared" si="2"/>
        <v>19.112248005447835</v>
      </c>
      <c r="D59">
        <f t="shared" si="12"/>
        <v>12.422961203541094</v>
      </c>
      <c r="E59">
        <f t="shared" si="3"/>
        <v>12.422961203541094</v>
      </c>
      <c r="F59">
        <f t="shared" si="4"/>
        <v>15.289798404358269</v>
      </c>
      <c r="G59">
        <f t="shared" si="5"/>
        <v>3.8081021178425374</v>
      </c>
      <c r="H59">
        <f t="shared" si="6"/>
        <v>0</v>
      </c>
      <c r="I59">
        <f t="shared" si="7"/>
        <v>0</v>
      </c>
      <c r="K59">
        <f t="shared" si="8"/>
        <v>21.447967851073908</v>
      </c>
      <c r="L59">
        <f t="shared" si="9"/>
        <v>25.687645038128895</v>
      </c>
      <c r="M59">
        <f t="shared" si="10"/>
        <v>46.901612513231356</v>
      </c>
      <c r="N59">
        <f t="shared" si="11"/>
        <v>46.901612513231356</v>
      </c>
    </row>
    <row r="60" spans="1:14">
      <c r="A60">
        <v>51</v>
      </c>
      <c r="B60">
        <f t="shared" si="1"/>
        <v>19.667153115692344</v>
      </c>
      <c r="C60">
        <f t="shared" si="2"/>
        <v>19.667153115692344</v>
      </c>
      <c r="D60">
        <f t="shared" si="12"/>
        <v>12.783649525200024</v>
      </c>
      <c r="E60">
        <f t="shared" si="3"/>
        <v>12.783649525200024</v>
      </c>
      <c r="F60">
        <f t="shared" si="4"/>
        <v>15.733722492553875</v>
      </c>
      <c r="G60">
        <f t="shared" si="5"/>
        <v>4.0047736489994605</v>
      </c>
      <c r="H60">
        <f t="shared" si="6"/>
        <v>7.1343025860992171E-2</v>
      </c>
      <c r="I60">
        <f t="shared" si="7"/>
        <v>0</v>
      </c>
      <c r="K60">
        <f t="shared" si="8"/>
        <v>21.937097745984623</v>
      </c>
      <c r="L60">
        <f t="shared" si="9"/>
        <v>25.983043020899451</v>
      </c>
      <c r="M60">
        <f t="shared" si="10"/>
        <v>44.787711497379732</v>
      </c>
      <c r="N60">
        <f t="shared" si="11"/>
        <v>50.653741514289869</v>
      </c>
    </row>
    <row r="61" spans="1:14">
      <c r="A61">
        <v>52</v>
      </c>
      <c r="B61">
        <f t="shared" si="1"/>
        <v>20.209066933811499</v>
      </c>
      <c r="C61">
        <f t="shared" si="2"/>
        <v>20.209066933811496</v>
      </c>
      <c r="D61">
        <f t="shared" si="12"/>
        <v>13.135893506977474</v>
      </c>
      <c r="E61">
        <f t="shared" si="3"/>
        <v>13.135893506977474</v>
      </c>
      <c r="F61">
        <f t="shared" si="4"/>
        <v>16.167253547049199</v>
      </c>
      <c r="G61">
        <f t="shared" si="5"/>
        <v>4.2068643183375753</v>
      </c>
      <c r="H61">
        <f t="shared" si="6"/>
        <v>0.16505093157527551</v>
      </c>
      <c r="I61">
        <f t="shared" si="7"/>
        <v>0</v>
      </c>
      <c r="K61">
        <f t="shared" si="8"/>
        <v>22.408768878951705</v>
      </c>
      <c r="L61">
        <f t="shared" si="9"/>
        <v>26.261370396902308</v>
      </c>
      <c r="M61">
        <f t="shared" si="10"/>
        <v>43.021557480710058</v>
      </c>
      <c r="N61">
        <f t="shared" si="11"/>
        <v>54.706040835433065</v>
      </c>
    </row>
    <row r="62" spans="1:14">
      <c r="A62">
        <v>53</v>
      </c>
      <c r="B62">
        <f t="shared" si="1"/>
        <v>20.736708591622357</v>
      </c>
      <c r="C62">
        <f t="shared" si="2"/>
        <v>20.736708591622357</v>
      </c>
      <c r="D62">
        <f t="shared" si="12"/>
        <v>13.478860584554532</v>
      </c>
      <c r="E62">
        <f t="shared" si="3"/>
        <v>13.478860584554532</v>
      </c>
      <c r="F62">
        <f t="shared" si="4"/>
        <v>16.589366873297884</v>
      </c>
      <c r="G62">
        <f t="shared" si="5"/>
        <v>4.4142314042537993</v>
      </c>
      <c r="H62">
        <f t="shared" si="6"/>
        <v>0.2668896859293266</v>
      </c>
      <c r="I62">
        <f t="shared" si="7"/>
        <v>0</v>
      </c>
      <c r="K62">
        <f t="shared" si="8"/>
        <v>22.862395928813775</v>
      </c>
      <c r="L62">
        <f t="shared" si="9"/>
        <v>26.523187828325703</v>
      </c>
      <c r="M62">
        <f t="shared" si="10"/>
        <v>41.527670324324092</v>
      </c>
      <c r="N62">
        <f t="shared" si="11"/>
        <v>59.082524102267712</v>
      </c>
    </row>
    <row r="63" spans="1:14">
      <c r="A63">
        <v>54</v>
      </c>
      <c r="B63">
        <f t="shared" si="1"/>
        <v>21.248949057048506</v>
      </c>
      <c r="C63">
        <f t="shared" si="2"/>
        <v>21.248949057048502</v>
      </c>
      <c r="D63">
        <f t="shared" si="12"/>
        <v>13.811816887081529</v>
      </c>
      <c r="E63">
        <f t="shared" si="3"/>
        <v>13.811816887081529</v>
      </c>
      <c r="F63">
        <f t="shared" si="4"/>
        <v>16.999159245638804</v>
      </c>
      <c r="G63">
        <f t="shared" si="5"/>
        <v>4.6267208948242846</v>
      </c>
      <c r="H63">
        <f t="shared" si="6"/>
        <v>0.3769310834145827</v>
      </c>
      <c r="I63">
        <f t="shared" si="7"/>
        <v>0</v>
      </c>
      <c r="K63">
        <f t="shared" si="8"/>
        <v>23.297549876169967</v>
      </c>
      <c r="L63">
        <f t="shared" si="9"/>
        <v>26.769097541054045</v>
      </c>
      <c r="M63">
        <f t="shared" si="10"/>
        <v>40.25109087676136</v>
      </c>
      <c r="N63">
        <f t="shared" si="11"/>
        <v>63.809126030449136</v>
      </c>
    </row>
    <row r="64" spans="1:14">
      <c r="A64">
        <v>55</v>
      </c>
      <c r="B64">
        <f t="shared" si="1"/>
        <v>21.744817418868276</v>
      </c>
      <c r="C64">
        <f t="shared" si="2"/>
        <v>21.744817418868276</v>
      </c>
      <c r="D64">
        <f t="shared" si="12"/>
        <v>14.134131322264381</v>
      </c>
      <c r="E64">
        <f t="shared" si="3"/>
        <v>14.134131322264381</v>
      </c>
      <c r="F64">
        <f t="shared" si="4"/>
        <v>17.395853935094621</v>
      </c>
      <c r="G64">
        <f t="shared" si="5"/>
        <v>4.8441690690129677</v>
      </c>
      <c r="H64">
        <f t="shared" si="6"/>
        <v>0.49520558523931246</v>
      </c>
      <c r="I64">
        <f t="shared" si="7"/>
        <v>0</v>
      </c>
      <c r="K64">
        <f t="shared" si="8"/>
        <v>23.713951652309891</v>
      </c>
      <c r="L64">
        <f t="shared" si="9"/>
        <v>26.99973312257179</v>
      </c>
      <c r="M64">
        <f t="shared" si="10"/>
        <v>39.150777302184132</v>
      </c>
      <c r="N64">
        <f t="shared" si="11"/>
        <v>68.913856112885071</v>
      </c>
    </row>
    <row r="65" spans="1:14">
      <c r="A65">
        <v>56</v>
      </c>
      <c r="B65">
        <f t="shared" si="1"/>
        <v>22.223503920164628</v>
      </c>
      <c r="C65">
        <f t="shared" si="2"/>
        <v>22.223503920164628</v>
      </c>
      <c r="D65">
        <f t="shared" si="12"/>
        <v>14.445277548107009</v>
      </c>
      <c r="E65">
        <f t="shared" si="3"/>
        <v>14.445277548107009</v>
      </c>
      <c r="F65">
        <f t="shared" si="4"/>
        <v>17.778803136131703</v>
      </c>
      <c r="G65">
        <f t="shared" si="5"/>
        <v>5.0664041082146136</v>
      </c>
      <c r="H65">
        <f t="shared" si="6"/>
        <v>0.62170332418168872</v>
      </c>
      <c r="I65">
        <f t="shared" si="7"/>
        <v>0</v>
      </c>
      <c r="K65">
        <f t="shared" si="8"/>
        <v>24.111463776579775</v>
      </c>
      <c r="L65">
        <f t="shared" si="9"/>
        <v>27.215750202537269</v>
      </c>
      <c r="M65">
        <f t="shared" si="10"/>
        <v>38.195417184051621</v>
      </c>
      <c r="N65">
        <f t="shared" si="11"/>
        <v>74.426964601915884</v>
      </c>
    </row>
    <row r="66" spans="1:14">
      <c r="A66">
        <v>57</v>
      </c>
      <c r="B66">
        <f t="shared" si="1"/>
        <v>22.684359896472273</v>
      </c>
      <c r="C66">
        <f t="shared" si="2"/>
        <v>22.684359896472273</v>
      </c>
      <c r="D66">
        <f t="shared" si="12"/>
        <v>14.744833932706978</v>
      </c>
      <c r="E66">
        <f t="shared" si="3"/>
        <v>14.744833932706978</v>
      </c>
      <c r="F66">
        <f t="shared" si="4"/>
        <v>18.14748791717782</v>
      </c>
      <c r="G66">
        <f t="shared" si="5"/>
        <v>5.2932477071793365</v>
      </c>
      <c r="H66">
        <f t="shared" si="6"/>
        <v>0.75637572788488328</v>
      </c>
      <c r="I66">
        <f t="shared" si="7"/>
        <v>0</v>
      </c>
      <c r="K66">
        <f t="shared" si="8"/>
        <v>24.490080384174643</v>
      </c>
      <c r="L66">
        <f t="shared" si="9"/>
        <v>27.417818061175165</v>
      </c>
      <c r="M66">
        <f t="shared" si="10"/>
        <v>37.360677508472428</v>
      </c>
      <c r="N66">
        <f t="shared" si="11"/>
        <v>80.381121770069157</v>
      </c>
    </row>
    <row r="67" spans="1:14">
      <c r="A67">
        <v>58</v>
      </c>
      <c r="B67">
        <f t="shared" si="1"/>
        <v>23.126894864422908</v>
      </c>
      <c r="C67">
        <f t="shared" si="2"/>
        <v>23.126894864422908</v>
      </c>
      <c r="D67">
        <f t="shared" si="12"/>
        <v>15.032481661874892</v>
      </c>
      <c r="E67">
        <f t="shared" si="3"/>
        <v>15.032481661874892</v>
      </c>
      <c r="F67">
        <f t="shared" si="4"/>
        <v>18.501515891538329</v>
      </c>
      <c r="G67">
        <f t="shared" si="5"/>
        <v>5.5245166558235654</v>
      </c>
      <c r="H67">
        <f t="shared" si="6"/>
        <v>0.89913768293898588</v>
      </c>
      <c r="I67">
        <f t="shared" si="7"/>
        <v>0</v>
      </c>
      <c r="K67">
        <f t="shared" si="8"/>
        <v>24.849916048979722</v>
      </c>
      <c r="L67">
        <f t="shared" si="9"/>
        <v>27.606612180107305</v>
      </c>
      <c r="M67">
        <f t="shared" si="10"/>
        <v>36.62734444543802</v>
      </c>
      <c r="N67">
        <f t="shared" si="11"/>
        <v>86.811611511674698</v>
      </c>
    </row>
    <row r="68" spans="1:14">
      <c r="A68">
        <v>59</v>
      </c>
      <c r="B68">
        <f t="shared" si="1"/>
        <v>23.550771077389889</v>
      </c>
      <c r="C68">
        <f t="shared" si="2"/>
        <v>23.550771077389886</v>
      </c>
      <c r="D68">
        <f t="shared" si="12"/>
        <v>15.308001200303428</v>
      </c>
      <c r="E68">
        <f t="shared" si="3"/>
        <v>15.308001200303428</v>
      </c>
      <c r="F68">
        <f t="shared" si="4"/>
        <v>18.840616861911911</v>
      </c>
      <c r="G68">
        <f t="shared" si="5"/>
        <v>5.760024366597464</v>
      </c>
      <c r="H68">
        <f t="shared" si="6"/>
        <v>1.0498701511194861</v>
      </c>
      <c r="I68">
        <f t="shared" si="7"/>
        <v>0</v>
      </c>
      <c r="K68">
        <f t="shared" si="8"/>
        <v>25.191193792521197</v>
      </c>
      <c r="L68">
        <f t="shared" si="9"/>
        <v>27.782807725014958</v>
      </c>
      <c r="M68">
        <f t="shared" si="10"/>
        <v>35.980032371407034</v>
      </c>
      <c r="N68">
        <f t="shared" si="11"/>
        <v>93.756540432608674</v>
      </c>
    </row>
    <row r="69" spans="1:14">
      <c r="A69">
        <v>60</v>
      </c>
      <c r="B69">
        <f t="shared" si="1"/>
        <v>23.955795914675416</v>
      </c>
      <c r="C69">
        <f t="shared" si="2"/>
        <v>23.955795914675416</v>
      </c>
      <c r="D69">
        <f t="shared" si="12"/>
        <v>15.571267344539022</v>
      </c>
      <c r="E69">
        <f t="shared" si="3"/>
        <v>15.571267344539022</v>
      </c>
      <c r="F69">
        <f t="shared" si="4"/>
        <v>19.164636731740334</v>
      </c>
      <c r="G69">
        <f t="shared" si="5"/>
        <v>5.9995823257442185</v>
      </c>
      <c r="H69">
        <f t="shared" si="6"/>
        <v>1.2084231428091359</v>
      </c>
      <c r="I69">
        <f t="shared" si="7"/>
        <v>0</v>
      </c>
      <c r="K69">
        <f t="shared" si="8"/>
        <v>25.514232643409937</v>
      </c>
      <c r="L69">
        <f t="shared" si="9"/>
        <v>27.947073929455755</v>
      </c>
      <c r="M69">
        <f t="shared" si="10"/>
        <v>35.406267682592933</v>
      </c>
      <c r="N69">
        <f t="shared" si="11"/>
        <v>0</v>
      </c>
    </row>
    <row r="70" spans="1:14">
      <c r="A70">
        <v>61</v>
      </c>
      <c r="B70">
        <f t="shared" si="1"/>
        <v>24.341912500101238</v>
      </c>
      <c r="C70">
        <f t="shared" si="2"/>
        <v>24.341912500101238</v>
      </c>
      <c r="D70">
        <f t="shared" si="12"/>
        <v>15.822243125065805</v>
      </c>
      <c r="E70">
        <f t="shared" si="3"/>
        <v>15.822243125065805</v>
      </c>
      <c r="F70">
        <f t="shared" si="4"/>
        <v>19.473530000080991</v>
      </c>
      <c r="G70">
        <f t="shared" si="5"/>
        <v>6.2430014507452309</v>
      </c>
      <c r="H70">
        <f t="shared" si="6"/>
        <v>1.3746189507249849</v>
      </c>
      <c r="I70">
        <f t="shared" si="7"/>
        <v>0</v>
      </c>
      <c r="K70">
        <f t="shared" si="8"/>
        <v>25.81943507519728</v>
      </c>
      <c r="L70">
        <f t="shared" si="9"/>
        <v>28.100069333896304</v>
      </c>
      <c r="M70">
        <f t="shared" si="10"/>
        <v>34.895825653969901</v>
      </c>
      <c r="N70">
        <f t="shared" si="11"/>
        <v>0</v>
      </c>
    </row>
    <row r="71" spans="1:14">
      <c r="A71">
        <v>62</v>
      </c>
      <c r="B71">
        <f t="shared" si="1"/>
        <v>24.709188955675774</v>
      </c>
      <c r="C71">
        <f t="shared" si="2"/>
        <v>24.709188955675771</v>
      </c>
      <c r="D71">
        <f t="shared" si="12"/>
        <v>16.060972821189253</v>
      </c>
      <c r="E71">
        <f t="shared" si="3"/>
        <v>16.060972821189253</v>
      </c>
      <c r="F71">
        <f t="shared" si="4"/>
        <v>19.767351164540621</v>
      </c>
      <c r="G71">
        <f t="shared" si="5"/>
        <v>6.4900933403019883</v>
      </c>
      <c r="H71">
        <f t="shared" si="6"/>
        <v>1.5482555491668348</v>
      </c>
      <c r="I71">
        <f t="shared" si="7"/>
        <v>0</v>
      </c>
      <c r="K71">
        <f t="shared" si="8"/>
        <v>26.107274607606858</v>
      </c>
      <c r="L71">
        <f t="shared" si="9"/>
        <v>28.242437823088594</v>
      </c>
      <c r="M71">
        <f t="shared" si="10"/>
        <v>34.440241978094789</v>
      </c>
      <c r="N71">
        <f t="shared" si="11"/>
        <v>0</v>
      </c>
    </row>
    <row r="72" spans="1:14">
      <c r="A72">
        <v>63</v>
      </c>
      <c r="B72">
        <f t="shared" si="1"/>
        <v>25.057806688537063</v>
      </c>
      <c r="C72">
        <f t="shared" si="2"/>
        <v>25.057806688537063</v>
      </c>
      <c r="D72">
        <f t="shared" si="12"/>
        <v>16.287574347549093</v>
      </c>
      <c r="E72">
        <f t="shared" si="3"/>
        <v>16.287574347549093</v>
      </c>
      <c r="F72">
        <f t="shared" si="4"/>
        <v>20.046245350829651</v>
      </c>
      <c r="G72">
        <f t="shared" si="5"/>
        <v>6.7406714071873592</v>
      </c>
      <c r="H72">
        <f t="shared" si="6"/>
        <v>1.7291100694799466</v>
      </c>
      <c r="I72">
        <f t="shared" si="7"/>
        <v>0</v>
      </c>
      <c r="K72">
        <f t="shared" si="8"/>
        <v>26.378283809716752</v>
      </c>
      <c r="L72">
        <f t="shared" si="9"/>
        <v>28.374805397759612</v>
      </c>
      <c r="M72">
        <f t="shared" si="10"/>
        <v>34.032447289649781</v>
      </c>
      <c r="N72">
        <f t="shared" si="11"/>
        <v>0</v>
      </c>
    </row>
    <row r="73" spans="1:14">
      <c r="A73">
        <v>64</v>
      </c>
      <c r="B73">
        <f t="shared" si="1"/>
        <v>25.388048087513113</v>
      </c>
      <c r="C73">
        <f t="shared" si="2"/>
        <v>25.388048087513109</v>
      </c>
      <c r="D73">
        <f t="shared" ref="D73:D104" si="13">B73*$P$5</f>
        <v>16.502231256883523</v>
      </c>
      <c r="E73">
        <f t="shared" si="3"/>
        <v>16.502231256883523</v>
      </c>
      <c r="F73">
        <f t="shared" si="4"/>
        <v>20.310438470010489</v>
      </c>
      <c r="G73">
        <f t="shared" si="5"/>
        <v>6.9945518880624906</v>
      </c>
      <c r="H73">
        <f t="shared" si="6"/>
        <v>1.9169422705598667</v>
      </c>
      <c r="I73">
        <f t="shared" si="7"/>
        <v>0</v>
      </c>
      <c r="K73">
        <f t="shared" si="8"/>
        <v>26.633042896504854</v>
      </c>
      <c r="L73">
        <f t="shared" si="9"/>
        <v>28.497777612618439</v>
      </c>
      <c r="M73">
        <f t="shared" si="10"/>
        <v>33.666489823427654</v>
      </c>
      <c r="N73">
        <f t="shared" si="11"/>
        <v>0</v>
      </c>
    </row>
    <row r="74" spans="1:14">
      <c r="A74">
        <v>65</v>
      </c>
      <c r="B74">
        <f t="shared" ref="B74:B84" si="14">IF(B73&lt;cap, B73*(1+Rconst*(1-B73*(IF(A73&lt;tlim1, 0, 1/limit)))),0)</f>
        <v>25.700283972663819</v>
      </c>
      <c r="C74">
        <f t="shared" ref="C74:C121" si="15">(D74-I74)*(1/$P$5)</f>
        <v>25.700283972663815</v>
      </c>
      <c r="D74">
        <f t="shared" si="13"/>
        <v>16.705184582231482</v>
      </c>
      <c r="E74">
        <f t="shared" ref="E74:E121" si="16">D74-I74</f>
        <v>16.705184582231482</v>
      </c>
      <c r="F74">
        <f t="shared" ref="F74:F121" si="17">B74*$P$6+D74</f>
        <v>20.560227178131054</v>
      </c>
      <c r="G74">
        <f t="shared" ref="G74:G121" si="18">(B74-F74)*$R$5+G73</f>
        <v>7.251554727789129</v>
      </c>
      <c r="H74">
        <f t="shared" ref="H74:H121" si="19">IF((B74-F74)&gt;G74,0,IF(G74-(B74-F74)&gt;B74-F74,B74-F74,G74-(B74-F74)))</f>
        <v>2.1114979332563646</v>
      </c>
      <c r="I74">
        <f t="shared" ref="I74:I121" si="20">IF((B74-D74)&gt;G74,0,G74-(B74-D74))</f>
        <v>0</v>
      </c>
      <c r="K74">
        <f t="shared" ref="K74:K84" si="21">IF(K73&lt;cap,K73*(1+Rconst*(1-K73*(IF(A73&lt;tlim2, 0, 1/limit)))), 0)</f>
        <v>26.87216906441973</v>
      </c>
      <c r="L74">
        <f t="shared" ref="L74:L84" si="22">IF(L73&lt;cap, L73*(1+Rconst*(1-L73*(IF(A73&lt;tlim3, 0, 1/limit)))),0)</f>
        <v>28.611937611339229</v>
      </c>
      <c r="M74">
        <f t="shared" ref="M74:M84" si="23">IF(M73&lt;cap,M73*(1+Rconst*(1-M73*(IF(A73&lt;tlim4, 0, 1/limit)))),0)</f>
        <v>33.337322243885978</v>
      </c>
      <c r="N74">
        <f t="shared" ref="N74:N84" si="24">IF(N73&lt;cap,N73*(1+Rconst*(1-N73*(IF(A73&lt;tlim5, 0, 1/limit)))),0)</f>
        <v>0</v>
      </c>
    </row>
    <row r="75" spans="1:14">
      <c r="A75">
        <v>66</v>
      </c>
      <c r="B75">
        <f t="shared" si="14"/>
        <v>25.994961100408759</v>
      </c>
      <c r="C75">
        <f t="shared" si="15"/>
        <v>25.994961100408759</v>
      </c>
      <c r="D75">
        <f t="shared" si="13"/>
        <v>16.896724715265695</v>
      </c>
      <c r="E75">
        <f t="shared" si="16"/>
        <v>16.896724715265695</v>
      </c>
      <c r="F75">
        <f t="shared" si="17"/>
        <v>20.79596888032701</v>
      </c>
      <c r="G75">
        <f t="shared" si="18"/>
        <v>7.5115043387932161</v>
      </c>
      <c r="H75">
        <f t="shared" si="19"/>
        <v>2.3125121187114672</v>
      </c>
      <c r="I75">
        <f t="shared" si="20"/>
        <v>0</v>
      </c>
      <c r="K75">
        <f t="shared" si="21"/>
        <v>27.096306668968623</v>
      </c>
      <c r="L75">
        <f t="shared" si="22"/>
        <v>28.717844689912582</v>
      </c>
      <c r="M75">
        <f t="shared" si="23"/>
        <v>33.040635878349669</v>
      </c>
      <c r="N75">
        <f t="shared" si="24"/>
        <v>0</v>
      </c>
    </row>
    <row r="76" spans="1:14">
      <c r="A76">
        <v>67</v>
      </c>
      <c r="B76">
        <f t="shared" si="14"/>
        <v>26.272589981476752</v>
      </c>
      <c r="C76">
        <f t="shared" si="15"/>
        <v>26.272589981476749</v>
      </c>
      <c r="D76">
        <f t="shared" si="13"/>
        <v>17.077183487959889</v>
      </c>
      <c r="E76">
        <f t="shared" si="16"/>
        <v>17.077183487959889</v>
      </c>
      <c r="F76">
        <f t="shared" si="17"/>
        <v>21.0180719851814</v>
      </c>
      <c r="G76">
        <f t="shared" si="18"/>
        <v>7.7742302386079833</v>
      </c>
      <c r="H76">
        <f t="shared" si="19"/>
        <v>2.5197122423126315</v>
      </c>
      <c r="I76">
        <f t="shared" si="20"/>
        <v>0</v>
      </c>
      <c r="K76">
        <f t="shared" si="21"/>
        <v>27.306118308889328</v>
      </c>
      <c r="L76">
        <f t="shared" si="22"/>
        <v>28.816033322081744</v>
      </c>
      <c r="M76">
        <f t="shared" si="23"/>
        <v>32.772730430629146</v>
      </c>
      <c r="N76">
        <f t="shared" si="24"/>
        <v>0</v>
      </c>
    </row>
    <row r="77" spans="1:14">
      <c r="A77">
        <v>68</v>
      </c>
      <c r="B77">
        <f t="shared" si="14"/>
        <v>26.533733221768781</v>
      </c>
      <c r="C77">
        <f t="shared" si="15"/>
        <v>26.533733221768781</v>
      </c>
      <c r="D77">
        <f t="shared" si="13"/>
        <v>17.246926594149709</v>
      </c>
      <c r="E77">
        <f t="shared" si="16"/>
        <v>17.246926594149709</v>
      </c>
      <c r="F77">
        <f t="shared" si="17"/>
        <v>21.226986577415026</v>
      </c>
      <c r="G77">
        <f t="shared" si="18"/>
        <v>8.0395675708256711</v>
      </c>
      <c r="H77">
        <f t="shared" si="19"/>
        <v>2.7328209264719163</v>
      </c>
      <c r="I77">
        <f t="shared" si="20"/>
        <v>0</v>
      </c>
      <c r="K77">
        <f t="shared" si="21"/>
        <v>27.502276848002978</v>
      </c>
      <c r="L77">
        <f t="shared" si="22"/>
        <v>28.907012584063416</v>
      </c>
      <c r="M77">
        <f t="shared" si="23"/>
        <v>32.530410572069648</v>
      </c>
      <c r="N77">
        <f t="shared" si="24"/>
        <v>0</v>
      </c>
    </row>
    <row r="78" spans="1:14">
      <c r="A78">
        <v>69</v>
      </c>
      <c r="B78">
        <f t="shared" si="14"/>
        <v>26.778994549686292</v>
      </c>
      <c r="C78">
        <f t="shared" si="15"/>
        <v>26.778994549686292</v>
      </c>
      <c r="D78">
        <f t="shared" si="13"/>
        <v>17.406346457296092</v>
      </c>
      <c r="E78">
        <f t="shared" si="16"/>
        <v>17.406346457296092</v>
      </c>
      <c r="F78">
        <f t="shared" si="17"/>
        <v>21.423195639749036</v>
      </c>
      <c r="G78">
        <f t="shared" si="18"/>
        <v>8.3073575163225346</v>
      </c>
      <c r="H78">
        <f t="shared" si="19"/>
        <v>2.9515586063852783</v>
      </c>
      <c r="I78">
        <f t="shared" si="20"/>
        <v>0</v>
      </c>
      <c r="K78">
        <f t="shared" si="21"/>
        <v>27.685458377645347</v>
      </c>
      <c r="L78">
        <f t="shared" si="22"/>
        <v>28.991265920027956</v>
      </c>
      <c r="M78">
        <f t="shared" si="23"/>
        <v>32.310903119202102</v>
      </c>
      <c r="N78">
        <f t="shared" si="24"/>
        <v>0</v>
      </c>
    </row>
    <row r="79" spans="1:14">
      <c r="A79">
        <v>70</v>
      </c>
      <c r="B79">
        <f t="shared" si="14"/>
        <v>27.00900864941552</v>
      </c>
      <c r="C79">
        <f t="shared" si="15"/>
        <v>27.009008649415517</v>
      </c>
      <c r="D79">
        <f t="shared" si="13"/>
        <v>17.555855622120088</v>
      </c>
      <c r="E79">
        <f t="shared" si="16"/>
        <v>17.555855622120088</v>
      </c>
      <c r="F79">
        <f t="shared" si="17"/>
        <v>21.607206919532416</v>
      </c>
      <c r="G79">
        <f t="shared" si="18"/>
        <v>8.5774476028166902</v>
      </c>
      <c r="H79">
        <f t="shared" si="19"/>
        <v>3.1756458729335861</v>
      </c>
      <c r="I79">
        <f t="shared" si="20"/>
        <v>0</v>
      </c>
      <c r="K79">
        <f t="shared" si="21"/>
        <v>27.856336099642753</v>
      </c>
      <c r="L79">
        <f t="shared" si="22"/>
        <v>29.069251194574797</v>
      </c>
      <c r="M79">
        <f t="shared" si="23"/>
        <v>32.111790141062365</v>
      </c>
      <c r="N79">
        <f t="shared" si="24"/>
        <v>0</v>
      </c>
    </row>
    <row r="80" spans="1:14">
      <c r="A80">
        <v>71</v>
      </c>
      <c r="B80">
        <f t="shared" si="14"/>
        <v>27.224431879437557</v>
      </c>
      <c r="C80">
        <f t="shared" si="15"/>
        <v>27.224431879437557</v>
      </c>
      <c r="D80">
        <f t="shared" si="13"/>
        <v>17.695880721634413</v>
      </c>
      <c r="E80">
        <f t="shared" si="16"/>
        <v>17.695880721634413</v>
      </c>
      <c r="F80">
        <f t="shared" si="17"/>
        <v>21.779545503550047</v>
      </c>
      <c r="G80">
        <f t="shared" si="18"/>
        <v>8.8496919216110648</v>
      </c>
      <c r="H80">
        <f t="shared" si="19"/>
        <v>3.4048055457235549</v>
      </c>
      <c r="I80">
        <f t="shared" si="20"/>
        <v>0</v>
      </c>
      <c r="K80">
        <f t="shared" si="21"/>
        <v>28.015575091890813</v>
      </c>
      <c r="L80">
        <f t="shared" si="22"/>
        <v>29.141400983438675</v>
      </c>
      <c r="M80">
        <f t="shared" si="23"/>
        <v>31.930954509511004</v>
      </c>
      <c r="N80">
        <f t="shared" si="24"/>
        <v>0</v>
      </c>
    </row>
    <row r="81" spans="1:14">
      <c r="A81">
        <v>72</v>
      </c>
      <c r="B81">
        <f t="shared" si="14"/>
        <v>27.425933920037533</v>
      </c>
      <c r="C81">
        <f t="shared" si="15"/>
        <v>27.425933920037533</v>
      </c>
      <c r="D81">
        <f t="shared" si="13"/>
        <v>17.826857048024397</v>
      </c>
      <c r="E81">
        <f t="shared" si="16"/>
        <v>17.826857048024397</v>
      </c>
      <c r="F81">
        <f t="shared" si="17"/>
        <v>21.940747136030026</v>
      </c>
      <c r="G81">
        <f t="shared" si="18"/>
        <v>9.1239512608114399</v>
      </c>
      <c r="H81">
        <f t="shared" si="19"/>
        <v>3.6387644768039333</v>
      </c>
      <c r="I81">
        <f t="shared" si="20"/>
        <v>0</v>
      </c>
      <c r="K81">
        <f t="shared" si="21"/>
        <v>28.163827905297083</v>
      </c>
      <c r="L81">
        <f t="shared" si="22"/>
        <v>29.208123058706938</v>
      </c>
      <c r="M81">
        <f t="shared" si="23"/>
        <v>31.766535254569323</v>
      </c>
      <c r="N81">
        <f t="shared" si="24"/>
        <v>0</v>
      </c>
    </row>
    <row r="82" spans="1:14">
      <c r="A82">
        <v>73</v>
      </c>
      <c r="B82">
        <f t="shared" si="14"/>
        <v>27.614190363277164</v>
      </c>
      <c r="C82">
        <f t="shared" si="15"/>
        <v>27.614190363277164</v>
      </c>
      <c r="D82">
        <f t="shared" si="13"/>
        <v>17.949223736130158</v>
      </c>
      <c r="E82">
        <f t="shared" si="16"/>
        <v>17.949223736130158</v>
      </c>
      <c r="F82">
        <f t="shared" si="17"/>
        <v>22.091352290621732</v>
      </c>
      <c r="G82">
        <f t="shared" si="18"/>
        <v>9.4000931644442112</v>
      </c>
      <c r="H82">
        <f t="shared" si="19"/>
        <v>3.8772550917887791</v>
      </c>
      <c r="I82">
        <f t="shared" si="20"/>
        <v>0</v>
      </c>
      <c r="K82">
        <f t="shared" si="21"/>
        <v>28.301730931643007</v>
      </c>
      <c r="L82">
        <f t="shared" si="22"/>
        <v>29.26980102976998</v>
      </c>
      <c r="M82">
        <f t="shared" si="23"/>
        <v>31.616890709388745</v>
      </c>
      <c r="N82">
        <f t="shared" si="24"/>
        <v>0</v>
      </c>
    </row>
    <row r="83" spans="1:14">
      <c r="A83">
        <v>74</v>
      </c>
      <c r="B83">
        <f t="shared" si="14"/>
        <v>27.789876233887842</v>
      </c>
      <c r="C83">
        <f t="shared" si="15"/>
        <v>27.789876233887842</v>
      </c>
      <c r="D83">
        <f t="shared" si="13"/>
        <v>18.063419552027099</v>
      </c>
      <c r="E83">
        <f t="shared" si="16"/>
        <v>18.063419552027099</v>
      </c>
      <c r="F83">
        <f t="shared" si="17"/>
        <v>22.231900987110276</v>
      </c>
      <c r="G83">
        <f t="shared" si="18"/>
        <v>9.6779919267830898</v>
      </c>
      <c r="H83">
        <f t="shared" si="19"/>
        <v>4.1200166800055236</v>
      </c>
      <c r="I83">
        <f t="shared" si="20"/>
        <v>0</v>
      </c>
      <c r="K83">
        <f t="shared" si="21"/>
        <v>28.429901476235461</v>
      </c>
      <c r="L83">
        <f t="shared" si="22"/>
        <v>29.326795105958713</v>
      </c>
      <c r="M83">
        <f t="shared" si="23"/>
        <v>31.480567891128022</v>
      </c>
      <c r="N83">
        <f t="shared" si="24"/>
        <v>0</v>
      </c>
    </row>
    <row r="84" spans="1:14">
      <c r="A84">
        <v>75</v>
      </c>
      <c r="B84">
        <f t="shared" si="14"/>
        <v>27.953660409679394</v>
      </c>
      <c r="C84">
        <f t="shared" si="15"/>
        <v>27.686356736614627</v>
      </c>
      <c r="D84">
        <f t="shared" si="13"/>
        <v>18.169879266291606</v>
      </c>
      <c r="E84">
        <f t="shared" si="16"/>
        <v>17.99613187879951</v>
      </c>
      <c r="F84">
        <f t="shared" si="17"/>
        <v>22.362928327743514</v>
      </c>
      <c r="G84">
        <f t="shared" si="18"/>
        <v>9.957528530879884</v>
      </c>
      <c r="H84">
        <f t="shared" si="19"/>
        <v>4.3667964489440045</v>
      </c>
      <c r="I84">
        <f t="shared" si="20"/>
        <v>0.17374738749209584</v>
      </c>
      <c r="K84">
        <f t="shared" si="21"/>
        <v>28.54893546647175</v>
      </c>
      <c r="L84">
        <f t="shared" si="22"/>
        <v>29.379442951270388</v>
      </c>
      <c r="M84">
        <f t="shared" si="23"/>
        <v>31.356276909757142</v>
      </c>
      <c r="N84">
        <f t="shared" si="24"/>
        <v>0</v>
      </c>
    </row>
    <row r="85" spans="1:14">
      <c r="A85">
        <f>A84+1</f>
        <v>76</v>
      </c>
      <c r="B85">
        <f t="shared" ref="B85:B121" si="25">IF(B84&lt;cap, B84*(1+Rconst*(1-B84*(IF(A84&lt;tlim1, 0, 1/limit)))),0)</f>
        <v>28.106200894987939</v>
      </c>
      <c r="C85">
        <f t="shared" si="15"/>
        <v>27.488631315627963</v>
      </c>
      <c r="D85">
        <f t="shared" si="13"/>
        <v>18.269030581742161</v>
      </c>
      <c r="E85">
        <f t="shared" si="16"/>
        <v>17.867610355158178</v>
      </c>
      <c r="F85">
        <f t="shared" si="17"/>
        <v>22.484960715990351</v>
      </c>
      <c r="G85">
        <f t="shared" si="18"/>
        <v>10.238590539829763</v>
      </c>
      <c r="H85">
        <f t="shared" si="19"/>
        <v>4.6173503608321749</v>
      </c>
      <c r="I85">
        <f t="shared" si="20"/>
        <v>0.40142022658398524</v>
      </c>
      <c r="K85">
        <f t="shared" ref="K85:K121" si="26">IF(K84&lt;cap,K84*(1+Rconst*(1-K84*(IF(A84&lt;tlim2, 0, 1/limit)))), 0)</f>
        <v>28.659405727072773</v>
      </c>
      <c r="L85">
        <f t="shared" ref="L85:L121" si="27">IF(L84&lt;cap, L84*(1+Rconst*(1-L84*(IF(A84&lt;tlim3, 0, 1/limit)))),0)</f>
        <v>29.42806060570015</v>
      </c>
      <c r="M85">
        <f t="shared" ref="M85:M121" si="28">IF(M84&lt;cap,M84*(1+Rconst*(1-M84*(IF(A84&lt;tlim4, 0, 1/limit)))),0)</f>
        <v>31.24286945816073</v>
      </c>
      <c r="N85">
        <f t="shared" ref="N85:N121" si="29">IF(N84&lt;cap,N84*(1+Rconst*(1-N84*(IF(A84&lt;tlim5, 0, 1/limit)))),0)</f>
        <v>0</v>
      </c>
    </row>
    <row r="86" spans="1:14">
      <c r="A86">
        <f t="shared" ref="A86:A121" si="30">A85+1</f>
        <v>77</v>
      </c>
      <c r="B86">
        <f t="shared" si="25"/>
        <v>28.248140889921853</v>
      </c>
      <c r="C86">
        <f t="shared" si="15"/>
        <v>27.272413755681335</v>
      </c>
      <c r="D86">
        <f t="shared" si="13"/>
        <v>18.361291578449205</v>
      </c>
      <c r="E86">
        <f t="shared" si="16"/>
        <v>17.727068941192869</v>
      </c>
      <c r="F86">
        <f t="shared" si="17"/>
        <v>22.598512711937481</v>
      </c>
      <c r="G86">
        <f t="shared" si="18"/>
        <v>10.521071948728983</v>
      </c>
      <c r="H86">
        <f t="shared" si="19"/>
        <v>4.8714437707446105</v>
      </c>
      <c r="I86">
        <f t="shared" si="20"/>
        <v>0.63422263725633421</v>
      </c>
      <c r="K86">
        <f t="shared" si="26"/>
        <v>28.761860754228003</v>
      </c>
      <c r="L86">
        <f t="shared" si="27"/>
        <v>29.472943451455468</v>
      </c>
      <c r="M86">
        <f t="shared" si="28"/>
        <v>31.139320636201131</v>
      </c>
      <c r="N86">
        <f t="shared" si="29"/>
        <v>0</v>
      </c>
    </row>
    <row r="87" spans="1:14">
      <c r="A87">
        <f t="shared" si="30"/>
        <v>78</v>
      </c>
      <c r="B87">
        <f t="shared" si="25"/>
        <v>28.380105591150599</v>
      </c>
      <c r="C87">
        <f t="shared" si="15"/>
        <v>27.038819363861709</v>
      </c>
      <c r="D87">
        <f t="shared" si="13"/>
        <v>18.447068634247891</v>
      </c>
      <c r="E87">
        <f t="shared" si="16"/>
        <v>17.575232586510111</v>
      </c>
      <c r="F87">
        <f t="shared" si="17"/>
        <v>22.704084472920481</v>
      </c>
      <c r="G87">
        <f t="shared" si="18"/>
        <v>10.804873004640488</v>
      </c>
      <c r="H87">
        <f t="shared" si="19"/>
        <v>5.12885188641037</v>
      </c>
      <c r="I87">
        <f t="shared" si="20"/>
        <v>0.87183604773778001</v>
      </c>
      <c r="K87">
        <f t="shared" si="26"/>
        <v>28.856823923777974</v>
      </c>
      <c r="L87">
        <f t="shared" si="27"/>
        <v>29.514367205724731</v>
      </c>
      <c r="M87">
        <f t="shared" si="28"/>
        <v>31.044713514606176</v>
      </c>
      <c r="N87">
        <f t="shared" si="29"/>
        <v>0</v>
      </c>
    </row>
    <row r="88" spans="1:14">
      <c r="A88">
        <f t="shared" si="30"/>
        <v>79</v>
      </c>
      <c r="B88">
        <f t="shared" si="25"/>
        <v>28.502699656136357</v>
      </c>
      <c r="C88">
        <f t="shared" si="15"/>
        <v>26.788922546053083</v>
      </c>
      <c r="D88">
        <f t="shared" si="13"/>
        <v>18.526754776488634</v>
      </c>
      <c r="E88">
        <f t="shared" si="16"/>
        <v>17.412799654934506</v>
      </c>
      <c r="F88">
        <f t="shared" si="17"/>
        <v>22.802159724909089</v>
      </c>
      <c r="G88">
        <f t="shared" si="18"/>
        <v>11.089900001201851</v>
      </c>
      <c r="H88">
        <f t="shared" si="19"/>
        <v>5.3893600699745825</v>
      </c>
      <c r="I88">
        <f t="shared" si="20"/>
        <v>1.1139551215541275</v>
      </c>
      <c r="K88">
        <f t="shared" si="26"/>
        <v>28.944793072432411</v>
      </c>
      <c r="L88">
        <f t="shared" si="27"/>
        <v>29.552588924704416</v>
      </c>
      <c r="M88">
        <f t="shared" si="28"/>
        <v>30.958225963230745</v>
      </c>
      <c r="N88">
        <f t="shared" si="29"/>
        <v>0</v>
      </c>
    </row>
    <row r="89" spans="1:14">
      <c r="A89">
        <f t="shared" si="30"/>
        <v>80</v>
      </c>
      <c r="B89">
        <f t="shared" si="25"/>
        <v>28.616505261459487</v>
      </c>
      <c r="C89">
        <f t="shared" si="15"/>
        <v>26.523754165604675</v>
      </c>
      <c r="D89">
        <f t="shared" si="13"/>
        <v>18.600728419948666</v>
      </c>
      <c r="E89">
        <f t="shared" si="16"/>
        <v>17.24044020764304</v>
      </c>
      <c r="F89">
        <f t="shared" si="17"/>
        <v>22.893204209167589</v>
      </c>
      <c r="G89">
        <f t="shared" si="18"/>
        <v>11.376065053816447</v>
      </c>
      <c r="H89">
        <f t="shared" si="19"/>
        <v>5.6527640015245488</v>
      </c>
      <c r="I89">
        <f t="shared" si="20"/>
        <v>1.3602882123056261</v>
      </c>
      <c r="K89">
        <f t="shared" si="26"/>
        <v>29.026240395544519</v>
      </c>
      <c r="L89">
        <f t="shared" si="27"/>
        <v>29.587848006273937</v>
      </c>
      <c r="M89">
        <f t="shared" si="28"/>
        <v>30.879119360847991</v>
      </c>
      <c r="N89">
        <f t="shared" si="29"/>
        <v>0</v>
      </c>
    </row>
    <row r="90" spans="1:14">
      <c r="A90">
        <f t="shared" si="30"/>
        <v>81</v>
      </c>
      <c r="B90">
        <f t="shared" si="25"/>
        <v>28.722080686698543</v>
      </c>
      <c r="C90">
        <f t="shared" si="15"/>
        <v>26.244299732330933</v>
      </c>
      <c r="D90">
        <f t="shared" si="13"/>
        <v>18.669352446354054</v>
      </c>
      <c r="E90">
        <f t="shared" si="16"/>
        <v>17.058794826015109</v>
      </c>
      <c r="F90">
        <f t="shared" si="17"/>
        <v>22.977664549358835</v>
      </c>
      <c r="G90">
        <f t="shared" si="18"/>
        <v>11.663285860683432</v>
      </c>
      <c r="H90">
        <f t="shared" si="19"/>
        <v>5.7444161373397087</v>
      </c>
      <c r="I90">
        <f t="shared" si="20"/>
        <v>1.6105576203389429</v>
      </c>
      <c r="K90">
        <f t="shared" si="26"/>
        <v>29.101612609854904</v>
      </c>
      <c r="L90">
        <f t="shared" si="27"/>
        <v>29.620367181062871</v>
      </c>
      <c r="M90">
        <f t="shared" si="28"/>
        <v>30.806728876378504</v>
      </c>
      <c r="N90">
        <f t="shared" si="29"/>
        <v>0</v>
      </c>
    </row>
    <row r="91" spans="1:14">
      <c r="A91">
        <f t="shared" si="30"/>
        <v>82</v>
      </c>
      <c r="B91">
        <f t="shared" si="25"/>
        <v>28.819959357705837</v>
      </c>
      <c r="C91">
        <f t="shared" si="15"/>
        <v>25.951498312992843</v>
      </c>
      <c r="D91">
        <f t="shared" si="13"/>
        <v>18.732973582508794</v>
      </c>
      <c r="E91">
        <f t="shared" si="16"/>
        <v>16.868473903445349</v>
      </c>
      <c r="F91">
        <f t="shared" si="17"/>
        <v>23.055967486164668</v>
      </c>
      <c r="G91">
        <f t="shared" si="18"/>
        <v>11.95148545426049</v>
      </c>
      <c r="H91">
        <f t="shared" si="19"/>
        <v>5.7639918715411689</v>
      </c>
      <c r="I91">
        <f t="shared" si="20"/>
        <v>1.8644996790634476</v>
      </c>
      <c r="K91">
        <f t="shared" si="26"/>
        <v>29.171331334659119</v>
      </c>
      <c r="L91">
        <f t="shared" si="27"/>
        <v>29.650353483705267</v>
      </c>
      <c r="M91">
        <f t="shared" si="28"/>
        <v>30.740455068988268</v>
      </c>
      <c r="N91">
        <f t="shared" si="29"/>
        <v>0</v>
      </c>
    </row>
    <row r="92" spans="1:14">
      <c r="A92">
        <f t="shared" si="30"/>
        <v>83</v>
      </c>
      <c r="B92">
        <f t="shared" si="25"/>
        <v>28.910649286642794</v>
      </c>
      <c r="C92">
        <f t="shared" si="15"/>
        <v>25.646242060793657</v>
      </c>
      <c r="D92">
        <f t="shared" si="13"/>
        <v>18.791922036317818</v>
      </c>
      <c r="E92">
        <f t="shared" si="16"/>
        <v>16.670057339515878</v>
      </c>
      <c r="F92">
        <f t="shared" si="17"/>
        <v>23.128519429314238</v>
      </c>
      <c r="G92">
        <f t="shared" si="18"/>
        <v>12.240591947126918</v>
      </c>
      <c r="H92">
        <f t="shared" si="19"/>
        <v>5.782129857328556</v>
      </c>
      <c r="I92">
        <f t="shared" si="20"/>
        <v>2.121864696801941</v>
      </c>
      <c r="K92">
        <f t="shared" si="26"/>
        <v>29.23579364986794</v>
      </c>
      <c r="L92">
        <f t="shared" si="27"/>
        <v>29.677999197845228</v>
      </c>
      <c r="M92">
        <f t="shared" si="28"/>
        <v>30.679756600244701</v>
      </c>
      <c r="N92">
        <f t="shared" si="29"/>
        <v>0</v>
      </c>
    </row>
    <row r="93" spans="1:14">
      <c r="A93">
        <f t="shared" si="30"/>
        <v>84</v>
      </c>
      <c r="B93">
        <f t="shared" si="25"/>
        <v>28.99463285044019</v>
      </c>
      <c r="C93">
        <f t="shared" si="15"/>
        <v>25.329376268936723</v>
      </c>
      <c r="D93">
        <f t="shared" si="13"/>
        <v>18.846511352786123</v>
      </c>
      <c r="E93">
        <f t="shared" si="16"/>
        <v>16.464094574808872</v>
      </c>
      <c r="F93">
        <f t="shared" si="17"/>
        <v>23.195706280352152</v>
      </c>
      <c r="G93">
        <f t="shared" si="18"/>
        <v>12.530538275631319</v>
      </c>
      <c r="H93">
        <f t="shared" si="19"/>
        <v>5.7989265700880388</v>
      </c>
      <c r="I93">
        <f t="shared" si="20"/>
        <v>2.3824167779772516</v>
      </c>
      <c r="K93">
        <f t="shared" si="26"/>
        <v>29.295372794290284</v>
      </c>
      <c r="L93">
        <f t="shared" si="27"/>
        <v>29.703482769973377</v>
      </c>
      <c r="M93">
        <f t="shared" si="28"/>
        <v>30.624143888130256</v>
      </c>
      <c r="N93">
        <f t="shared" si="29"/>
        <v>0</v>
      </c>
    </row>
    <row r="94" spans="1:14">
      <c r="A94">
        <f t="shared" si="30"/>
        <v>85</v>
      </c>
      <c r="B94">
        <f t="shared" si="25"/>
        <v>29.072366854123874</v>
      </c>
      <c r="C94">
        <f t="shared" si="15"/>
        <v>25.00169986146356</v>
      </c>
      <c r="D94">
        <f t="shared" si="13"/>
        <v>18.897038455180518</v>
      </c>
      <c r="E94">
        <f t="shared" si="16"/>
        <v>16.251104909951316</v>
      </c>
      <c r="F94">
        <f t="shared" si="17"/>
        <v>23.2578934832991</v>
      </c>
      <c r="G94">
        <f t="shared" si="18"/>
        <v>12.821261944172557</v>
      </c>
      <c r="H94">
        <f t="shared" si="19"/>
        <v>5.8144733708247749</v>
      </c>
      <c r="I94">
        <f t="shared" si="20"/>
        <v>2.6459335452291999</v>
      </c>
      <c r="K94">
        <f t="shared" si="26"/>
        <v>29.350418972082988</v>
      </c>
      <c r="L94">
        <f t="shared" si="27"/>
        <v>29.726969688461633</v>
      </c>
      <c r="M94">
        <f t="shared" si="28"/>
        <v>30.573173562164929</v>
      </c>
      <c r="N94">
        <f t="shared" si="29"/>
        <v>0</v>
      </c>
    </row>
    <row r="95" spans="1:14">
      <c r="A95">
        <f t="shared" si="30"/>
        <v>86</v>
      </c>
      <c r="B95">
        <f t="shared" si="25"/>
        <v>29.144282830451758</v>
      </c>
      <c r="C95">
        <f t="shared" si="15"/>
        <v>24.663966243037972</v>
      </c>
      <c r="D95">
        <f t="shared" si="13"/>
        <v>18.943783839793642</v>
      </c>
      <c r="E95">
        <f t="shared" si="16"/>
        <v>16.031578057974684</v>
      </c>
      <c r="F95">
        <f t="shared" si="17"/>
        <v>23.315426264361406</v>
      </c>
      <c r="G95">
        <f t="shared" si="18"/>
        <v>13.112704772477075</v>
      </c>
      <c r="H95">
        <f t="shared" si="19"/>
        <v>5.8288565660903515</v>
      </c>
      <c r="I95">
        <f t="shared" si="20"/>
        <v>2.9122057818189599</v>
      </c>
      <c r="K95">
        <f t="shared" si="26"/>
        <v>29.401260239618136</v>
      </c>
      <c r="L95">
        <f t="shared" si="27"/>
        <v>29.748613325248655</v>
      </c>
      <c r="M95">
        <f t="shared" si="28"/>
        <v>30.526443602705427</v>
      </c>
      <c r="N95">
        <f t="shared" si="29"/>
        <v>0</v>
      </c>
    </row>
    <row r="96" spans="1:14">
      <c r="A96">
        <f t="shared" si="30"/>
        <v>87</v>
      </c>
      <c r="B96">
        <f t="shared" si="25"/>
        <v>29.210787532350928</v>
      </c>
      <c r="C96">
        <f t="shared" si="15"/>
        <v>24.316884437769758</v>
      </c>
      <c r="D96">
        <f t="shared" si="13"/>
        <v>18.987011896028104</v>
      </c>
      <c r="E96">
        <f t="shared" si="16"/>
        <v>15.805974884550343</v>
      </c>
      <c r="F96">
        <f t="shared" si="17"/>
        <v>23.368630025880744</v>
      </c>
      <c r="G96">
        <f t="shared" si="18"/>
        <v>13.404812647800584</v>
      </c>
      <c r="H96">
        <f t="shared" si="19"/>
        <v>5.8421575064701834</v>
      </c>
      <c r="I96">
        <f t="shared" si="20"/>
        <v>3.1810370114777609</v>
      </c>
      <c r="K96">
        <f t="shared" si="26"/>
        <v>29.448203448980252</v>
      </c>
      <c r="L96">
        <f t="shared" si="27"/>
        <v>29.768555738534783</v>
      </c>
      <c r="M96">
        <f t="shared" si="28"/>
        <v>30.483589066844115</v>
      </c>
      <c r="N96">
        <f t="shared" si="29"/>
        <v>0</v>
      </c>
    </row>
    <row r="97" spans="1:14">
      <c r="A97">
        <f t="shared" si="30"/>
        <v>88</v>
      </c>
      <c r="B97">
        <f t="shared" si="25"/>
        <v>29.27226357957861</v>
      </c>
      <c r="C97">
        <f t="shared" si="15"/>
        <v>23.961120455357289</v>
      </c>
      <c r="D97">
        <f t="shared" si="13"/>
        <v>19.026971326726098</v>
      </c>
      <c r="E97">
        <f t="shared" si="16"/>
        <v>15.57472829598224</v>
      </c>
      <c r="F97">
        <f t="shared" si="17"/>
        <v>23.41781086366289</v>
      </c>
      <c r="G97">
        <f t="shared" si="18"/>
        <v>13.69753528359637</v>
      </c>
      <c r="H97">
        <f t="shared" si="19"/>
        <v>5.8544527159157198</v>
      </c>
      <c r="I97">
        <f t="shared" si="20"/>
        <v>3.4522430307438583</v>
      </c>
      <c r="K97">
        <f t="shared" si="26"/>
        <v>29.491535227905249</v>
      </c>
      <c r="L97">
        <f t="shared" si="27"/>
        <v>29.786928435595556</v>
      </c>
      <c r="M97">
        <f t="shared" si="28"/>
        <v>30.444278319135062</v>
      </c>
      <c r="N97">
        <f t="shared" si="29"/>
        <v>0</v>
      </c>
    </row>
    <row r="98" spans="1:14">
      <c r="A98">
        <f t="shared" si="30"/>
        <v>89</v>
      </c>
      <c r="B98">
        <f t="shared" si="25"/>
        <v>29.329070225752037</v>
      </c>
      <c r="C98">
        <f t="shared" si="15"/>
        <v>23.59729883061253</v>
      </c>
      <c r="D98">
        <f t="shared" si="13"/>
        <v>19.063895646738825</v>
      </c>
      <c r="E98">
        <f t="shared" si="16"/>
        <v>15.338244239898147</v>
      </c>
      <c r="F98">
        <f t="shared" si="17"/>
        <v>23.463256180601629</v>
      </c>
      <c r="G98">
        <f t="shared" si="18"/>
        <v>13.99082598585389</v>
      </c>
      <c r="H98">
        <f t="shared" si="19"/>
        <v>5.8658140451504082</v>
      </c>
      <c r="I98">
        <f t="shared" si="20"/>
        <v>3.7256514068406776</v>
      </c>
      <c r="K98">
        <f t="shared" si="26"/>
        <v>29.531522979207601</v>
      </c>
      <c r="L98">
        <f t="shared" si="27"/>
        <v>29.803853095437091</v>
      </c>
      <c r="M98">
        <f t="shared" si="28"/>
        <v>30.408209698337981</v>
      </c>
      <c r="N98">
        <f t="shared" si="29"/>
        <v>0</v>
      </c>
    </row>
    <row r="99" spans="1:14">
      <c r="A99">
        <f t="shared" si="30"/>
        <v>90</v>
      </c>
      <c r="B99">
        <f t="shared" si="25"/>
        <v>29.381544216326617</v>
      </c>
      <c r="C99">
        <f t="shared" si="15"/>
        <v>23.226004289706861</v>
      </c>
      <c r="D99">
        <f t="shared" si="13"/>
        <v>19.098003740612302</v>
      </c>
      <c r="E99">
        <f t="shared" si="16"/>
        <v>15.09690278830946</v>
      </c>
      <c r="F99">
        <f t="shared" si="17"/>
        <v>23.505235373061296</v>
      </c>
      <c r="G99">
        <f t="shared" si="18"/>
        <v>14.284641428017157</v>
      </c>
      <c r="H99">
        <f t="shared" si="19"/>
        <v>5.8763088432653205</v>
      </c>
      <c r="I99">
        <f t="shared" si="20"/>
        <v>4.001100952302842</v>
      </c>
      <c r="K99">
        <f t="shared" si="26"/>
        <v>29.568415885620301</v>
      </c>
      <c r="L99">
        <f t="shared" si="27"/>
        <v>29.819442251513674</v>
      </c>
      <c r="M99">
        <f t="shared" si="28"/>
        <v>30.375108562050098</v>
      </c>
      <c r="N99">
        <f t="shared" si="29"/>
        <v>0</v>
      </c>
    </row>
    <row r="100" spans="1:14">
      <c r="A100">
        <f t="shared" si="30"/>
        <v>91</v>
      </c>
      <c r="B100">
        <f t="shared" si="25"/>
        <v>29.430000712203533</v>
      </c>
      <c r="C100">
        <f t="shared" si="15"/>
        <v>22.847783503175908</v>
      </c>
      <c r="D100">
        <f t="shared" si="13"/>
        <v>19.129500462932299</v>
      </c>
      <c r="E100">
        <f t="shared" si="16"/>
        <v>14.851059277064341</v>
      </c>
      <c r="F100">
        <f t="shared" si="17"/>
        <v>23.544000569762829</v>
      </c>
      <c r="G100">
        <f t="shared" si="18"/>
        <v>14.578941435139193</v>
      </c>
      <c r="H100">
        <f t="shared" si="19"/>
        <v>5.8860001424407038</v>
      </c>
      <c r="I100">
        <f t="shared" si="20"/>
        <v>4.2784411858679583</v>
      </c>
      <c r="K100">
        <f t="shared" si="26"/>
        <v>29.602445908509921</v>
      </c>
      <c r="L100">
        <f t="shared" si="27"/>
        <v>29.833799935124478</v>
      </c>
      <c r="M100">
        <f t="shared" si="28"/>
        <v>30.344724659930563</v>
      </c>
      <c r="N100">
        <f t="shared" si="29"/>
        <v>0</v>
      </c>
    </row>
    <row r="101" spans="1:14">
      <c r="A101">
        <f t="shared" si="30"/>
        <v>92</v>
      </c>
      <c r="B101">
        <f t="shared" si="25"/>
        <v>29.474734257392345</v>
      </c>
      <c r="C101">
        <f t="shared" si="15"/>
        <v>22.463146891814198</v>
      </c>
      <c r="D101">
        <f t="shared" si="13"/>
        <v>19.158577267305024</v>
      </c>
      <c r="E101">
        <f t="shared" si="16"/>
        <v>14.601045479679229</v>
      </c>
      <c r="F101">
        <f t="shared" si="17"/>
        <v>23.579787405913876</v>
      </c>
      <c r="G101">
        <f t="shared" si="18"/>
        <v>14.873688777713117</v>
      </c>
      <c r="H101">
        <f t="shared" si="19"/>
        <v>5.8949468514784691</v>
      </c>
      <c r="I101">
        <f t="shared" si="20"/>
        <v>4.5575317876257948</v>
      </c>
      <c r="K101">
        <f t="shared" si="26"/>
        <v>29.633828771147364</v>
      </c>
      <c r="L101">
        <f t="shared" si="27"/>
        <v>29.847022280417018</v>
      </c>
      <c r="M101">
        <f t="shared" si="28"/>
        <v>30.31682979355968</v>
      </c>
      <c r="N101">
        <f t="shared" si="29"/>
        <v>0</v>
      </c>
    </row>
    <row r="102" spans="1:14">
      <c r="A102">
        <f t="shared" si="30"/>
        <v>93</v>
      </c>
      <c r="B102">
        <f t="shared" si="25"/>
        <v>29.51601977253334</v>
      </c>
      <c r="C102">
        <f t="shared" si="15"/>
        <v>22.072570457069059</v>
      </c>
      <c r="D102">
        <f t="shared" si="13"/>
        <v>19.185412852146673</v>
      </c>
      <c r="E102">
        <f t="shared" si="16"/>
        <v>14.34717079709489</v>
      </c>
      <c r="F102">
        <f t="shared" si="17"/>
        <v>23.612815818026675</v>
      </c>
      <c r="G102">
        <f t="shared" si="18"/>
        <v>15.168848975438451</v>
      </c>
      <c r="H102">
        <f t="shared" si="19"/>
        <v>5.9032039545066652</v>
      </c>
      <c r="I102">
        <f t="shared" si="20"/>
        <v>4.8382420550517828</v>
      </c>
      <c r="K102">
        <f t="shared" si="26"/>
        <v>29.66276491913867</v>
      </c>
      <c r="L102">
        <f t="shared" si="27"/>
        <v>29.859198092163155</v>
      </c>
      <c r="M102">
        <f t="shared" si="28"/>
        <v>30.291215727093338</v>
      </c>
      <c r="N102">
        <f t="shared" si="29"/>
        <v>0</v>
      </c>
    </row>
    <row r="103" spans="1:14">
      <c r="A103">
        <f t="shared" si="30"/>
        <v>94</v>
      </c>
      <c r="B103">
        <f t="shared" si="25"/>
        <v>29.554113559102465</v>
      </c>
      <c r="C103">
        <f t="shared" si="15"/>
        <v>21.676497612419983</v>
      </c>
      <c r="D103">
        <f t="shared" si="13"/>
        <v>19.210173813416603</v>
      </c>
      <c r="E103">
        <f t="shared" si="16"/>
        <v>14.08972344807299</v>
      </c>
      <c r="F103">
        <f t="shared" si="17"/>
        <v>23.643290847281971</v>
      </c>
      <c r="G103">
        <f t="shared" si="18"/>
        <v>15.464390111029475</v>
      </c>
      <c r="H103">
        <f t="shared" si="19"/>
        <v>5.9108227118204937</v>
      </c>
      <c r="I103">
        <f t="shared" si="20"/>
        <v>5.1204503653436131</v>
      </c>
      <c r="K103">
        <f t="shared" si="26"/>
        <v>29.689440452274873</v>
      </c>
      <c r="L103">
        <f t="shared" si="27"/>
        <v>29.87040937765077</v>
      </c>
      <c r="M103">
        <f t="shared" si="28"/>
        <v>30.267692317993319</v>
      </c>
      <c r="N103">
        <f t="shared" si="29"/>
        <v>0</v>
      </c>
    </row>
    <row r="104" spans="1:14">
      <c r="A104">
        <f t="shared" si="30"/>
        <v>95</v>
      </c>
      <c r="B104">
        <f t="shared" si="25"/>
        <v>29.589254301792462</v>
      </c>
      <c r="C104">
        <f t="shared" si="15"/>
        <v>21.275340996530861</v>
      </c>
      <c r="D104">
        <f t="shared" si="13"/>
        <v>19.2330152961651</v>
      </c>
      <c r="E104">
        <f t="shared" si="16"/>
        <v>13.828971647745062</v>
      </c>
      <c r="F104">
        <f t="shared" si="17"/>
        <v>23.671403441433966</v>
      </c>
      <c r="G104">
        <f t="shared" si="18"/>
        <v>15.760282654047399</v>
      </c>
      <c r="H104">
        <f t="shared" si="19"/>
        <v>5.9178508603584952</v>
      </c>
      <c r="I104">
        <f t="shared" si="20"/>
        <v>5.4040436484200374</v>
      </c>
      <c r="K104">
        <f t="shared" si="26"/>
        <v>29.714028023472391</v>
      </c>
      <c r="L104">
        <f t="shared" si="27"/>
        <v>29.880731844160305</v>
      </c>
      <c r="M104">
        <f t="shared" si="28"/>
        <v>30.246085841414885</v>
      </c>
      <c r="N104">
        <f t="shared" si="29"/>
        <v>0</v>
      </c>
    </row>
    <row r="105" spans="1:14">
      <c r="A105">
        <f t="shared" si="30"/>
        <v>96</v>
      </c>
      <c r="B105">
        <f t="shared" si="25"/>
        <v>29.621664058906141</v>
      </c>
      <c r="C105">
        <f t="shared" si="15"/>
        <v>20.869484252722586</v>
      </c>
      <c r="D105">
        <f t="shared" ref="D105:D121" si="31">B105*$P$5</f>
        <v>19.254081638288991</v>
      </c>
      <c r="E105">
        <f t="shared" si="16"/>
        <v>13.565164764269682</v>
      </c>
      <c r="F105">
        <f t="shared" si="17"/>
        <v>23.697331247124911</v>
      </c>
      <c r="G105">
        <f t="shared" si="18"/>
        <v>16.05649929463646</v>
      </c>
      <c r="H105">
        <f t="shared" si="19"/>
        <v>5.9243328117812304</v>
      </c>
      <c r="I105">
        <f t="shared" si="20"/>
        <v>5.6889168740193092</v>
      </c>
      <c r="K105">
        <f t="shared" si="26"/>
        <v>29.736687701670977</v>
      </c>
      <c r="L105">
        <f t="shared" si="27"/>
        <v>29.890235363579485</v>
      </c>
      <c r="M105">
        <f t="shared" si="28"/>
        <v>30.226237485458107</v>
      </c>
      <c r="N105">
        <f t="shared" si="29"/>
        <v>0</v>
      </c>
    </row>
    <row r="106" spans="1:14">
      <c r="A106">
        <f t="shared" si="30"/>
        <v>97</v>
      </c>
      <c r="B106">
        <f t="shared" si="25"/>
        <v>29.65154923263545</v>
      </c>
      <c r="C106">
        <f t="shared" si="15"/>
        <v>20.459283762573286</v>
      </c>
      <c r="D106">
        <f t="shared" si="31"/>
        <v>19.273507001213044</v>
      </c>
      <c r="E106">
        <f t="shared" si="16"/>
        <v>13.298534445672637</v>
      </c>
      <c r="F106">
        <f t="shared" si="17"/>
        <v>23.721239386108362</v>
      </c>
      <c r="G106">
        <f t="shared" si="18"/>
        <v>16.353014786962813</v>
      </c>
      <c r="H106">
        <f t="shared" si="19"/>
        <v>5.9303098465270878</v>
      </c>
      <c r="I106">
        <f t="shared" si="20"/>
        <v>5.9749725555404076</v>
      </c>
      <c r="K106">
        <f t="shared" si="26"/>
        <v>29.757567796560092</v>
      </c>
      <c r="L106">
        <f t="shared" si="27"/>
        <v>29.898984405758704</v>
      </c>
      <c r="M106">
        <f t="shared" si="28"/>
        <v>30.208001997555254</v>
      </c>
      <c r="N106">
        <f t="shared" si="29"/>
        <v>0</v>
      </c>
    </row>
    <row r="107" spans="1:14">
      <c r="A107">
        <f t="shared" si="30"/>
        <v>98</v>
      </c>
      <c r="B107">
        <f t="shared" si="25"/>
        <v>29.679101512858541</v>
      </c>
      <c r="C107">
        <f t="shared" si="15"/>
        <v>20.045070324257136</v>
      </c>
      <c r="D107">
        <f t="shared" si="31"/>
        <v>19.291415983358053</v>
      </c>
      <c r="E107">
        <f t="shared" si="16"/>
        <v>13.029295710767141</v>
      </c>
      <c r="F107">
        <f t="shared" si="17"/>
        <v>23.743281210286835</v>
      </c>
      <c r="G107">
        <f t="shared" si="18"/>
        <v>16.6498058020914</v>
      </c>
      <c r="H107">
        <f t="shared" si="19"/>
        <v>5.935820302571706</v>
      </c>
      <c r="I107">
        <f t="shared" si="20"/>
        <v>6.2621202725909129</v>
      </c>
      <c r="K107">
        <f t="shared" si="26"/>
        <v>29.776805643839911</v>
      </c>
      <c r="L107">
        <f t="shared" si="27"/>
        <v>29.907038442230593</v>
      </c>
      <c r="M107">
        <f t="shared" si="28"/>
        <v>30.1912464648682</v>
      </c>
      <c r="N107">
        <f t="shared" si="29"/>
        <v>0</v>
      </c>
    </row>
    <row r="108" spans="1:14">
      <c r="A108">
        <f t="shared" si="30"/>
        <v>99</v>
      </c>
      <c r="B108">
        <f t="shared" si="25"/>
        <v>29.704498789592392</v>
      </c>
      <c r="C108">
        <f t="shared" si="15"/>
        <v>19.627150768623181</v>
      </c>
      <c r="D108">
        <f t="shared" si="31"/>
        <v>19.307924213235054</v>
      </c>
      <c r="E108">
        <f t="shared" si="16"/>
        <v>12.757647999605069</v>
      </c>
      <c r="F108">
        <f t="shared" si="17"/>
        <v>23.763599031673913</v>
      </c>
      <c r="G108">
        <f t="shared" si="18"/>
        <v>16.946850789987323</v>
      </c>
      <c r="H108">
        <f t="shared" si="19"/>
        <v>5.9408997579184799</v>
      </c>
      <c r="I108">
        <f t="shared" si="20"/>
        <v>6.550276213629985</v>
      </c>
      <c r="K108">
        <f t="shared" si="26"/>
        <v>29.794528350411063</v>
      </c>
      <c r="L108">
        <f t="shared" si="27"/>
        <v>29.914452321915554</v>
      </c>
      <c r="M108">
        <f t="shared" si="28"/>
        <v>30.175849213784545</v>
      </c>
      <c r="N108">
        <f t="shared" si="29"/>
        <v>0</v>
      </c>
    </row>
    <row r="109" spans="1:14">
      <c r="A109">
        <f t="shared" si="30"/>
        <v>100</v>
      </c>
      <c r="B109">
        <f t="shared" si="25"/>
        <v>29.727906030517396</v>
      </c>
      <c r="C109">
        <f t="shared" si="15"/>
        <v>19.2058095080383</v>
      </c>
      <c r="D109">
        <f t="shared" si="31"/>
        <v>19.323138919836307</v>
      </c>
      <c r="E109">
        <f t="shared" si="16"/>
        <v>12.483776180224897</v>
      </c>
      <c r="F109">
        <f t="shared" si="17"/>
        <v>23.782324824413916</v>
      </c>
      <c r="G109">
        <f t="shared" si="18"/>
        <v>17.244129850292499</v>
      </c>
      <c r="H109">
        <f t="shared" si="19"/>
        <v>5.9455812061034798</v>
      </c>
      <c r="I109">
        <f t="shared" si="20"/>
        <v>6.8393627396114098</v>
      </c>
      <c r="K109">
        <f t="shared" si="26"/>
        <v>29.81085349944809</v>
      </c>
      <c r="L109">
        <f t="shared" si="27"/>
        <v>29.921276620415043</v>
      </c>
      <c r="M109">
        <f t="shared" si="28"/>
        <v>30.161698815492478</v>
      </c>
      <c r="N109">
        <f t="shared" si="29"/>
        <v>0</v>
      </c>
    </row>
    <row r="110" spans="1:14">
      <c r="A110">
        <f t="shared" si="30"/>
        <v>101</v>
      </c>
      <c r="B110">
        <f t="shared" si="25"/>
        <v>29.749476121067392</v>
      </c>
      <c r="C110">
        <f t="shared" si="15"/>
        <v>18.78131001471418</v>
      </c>
      <c r="D110">
        <f t="shared" si="31"/>
        <v>19.337159478693806</v>
      </c>
      <c r="E110">
        <f t="shared" si="16"/>
        <v>12.207851509564218</v>
      </c>
      <c r="F110">
        <f t="shared" si="17"/>
        <v>23.799580896853914</v>
      </c>
      <c r="G110">
        <f t="shared" si="18"/>
        <v>17.541624611503174</v>
      </c>
      <c r="H110">
        <f t="shared" si="19"/>
        <v>5.9498952242134777</v>
      </c>
      <c r="I110">
        <f t="shared" si="20"/>
        <v>7.129307969129588</v>
      </c>
      <c r="K110">
        <f t="shared" si="26"/>
        <v>29.825889815762451</v>
      </c>
      <c r="L110">
        <f t="shared" si="27"/>
        <v>29.927557964460526</v>
      </c>
      <c r="M110">
        <f t="shared" si="28"/>
        <v>30.148693186234595</v>
      </c>
      <c r="N110">
        <f t="shared" si="29"/>
        <v>0</v>
      </c>
    </row>
    <row r="111" spans="1:14">
      <c r="A111">
        <f t="shared" si="30"/>
        <v>102</v>
      </c>
      <c r="B111">
        <f t="shared" si="25"/>
        <v>29.769350665478228</v>
      </c>
      <c r="C111">
        <f t="shared" si="15"/>
        <v>18.353896226646572</v>
      </c>
      <c r="D111">
        <f t="shared" si="31"/>
        <v>19.350077932560851</v>
      </c>
      <c r="E111">
        <f t="shared" si="16"/>
        <v>11.930032547320273</v>
      </c>
      <c r="F111">
        <f t="shared" si="17"/>
        <v>23.815480532382583</v>
      </c>
      <c r="G111">
        <f t="shared" si="18"/>
        <v>17.839318118157955</v>
      </c>
      <c r="H111">
        <f t="shared" si="19"/>
        <v>5.9538701330956449</v>
      </c>
      <c r="I111">
        <f t="shared" si="20"/>
        <v>7.4200453852405772</v>
      </c>
      <c r="K111">
        <f t="shared" si="26"/>
        <v>29.839737792218109</v>
      </c>
      <c r="L111">
        <f t="shared" si="27"/>
        <v>29.933339333040983</v>
      </c>
      <c r="M111">
        <f t="shared" si="28"/>
        <v>30.136738772232807</v>
      </c>
      <c r="N111">
        <f t="shared" si="29"/>
        <v>0</v>
      </c>
    </row>
    <row r="112" spans="1:14">
      <c r="A112">
        <f t="shared" si="30"/>
        <v>103</v>
      </c>
      <c r="B112">
        <f t="shared" si="25"/>
        <v>29.787660747931927</v>
      </c>
      <c r="C112">
        <f t="shared" si="15"/>
        <v>17.923793880453307</v>
      </c>
      <c r="D112">
        <f t="shared" si="31"/>
        <v>19.361979486155754</v>
      </c>
      <c r="E112">
        <f t="shared" si="16"/>
        <v>11.650466022294651</v>
      </c>
      <c r="F112">
        <f t="shared" si="17"/>
        <v>23.830128598345542</v>
      </c>
      <c r="G112">
        <f t="shared" si="18"/>
        <v>18.137194725637276</v>
      </c>
      <c r="H112">
        <f t="shared" si="19"/>
        <v>5.9575321495863847</v>
      </c>
      <c r="I112">
        <f t="shared" si="20"/>
        <v>7.7115134638611025</v>
      </c>
      <c r="K112">
        <f t="shared" si="26"/>
        <v>29.852490278240012</v>
      </c>
      <c r="L112">
        <f t="shared" si="27"/>
        <v>29.938660336678989</v>
      </c>
      <c r="M112">
        <f t="shared" si="28"/>
        <v>30.125749810475966</v>
      </c>
      <c r="N112">
        <f t="shared" si="29"/>
        <v>0</v>
      </c>
    </row>
    <row r="113" spans="1:14">
      <c r="A113">
        <f t="shared" si="30"/>
        <v>104</v>
      </c>
      <c r="B113">
        <f t="shared" si="25"/>
        <v>29.804527653542792</v>
      </c>
      <c r="C113">
        <f t="shared" si="15"/>
        <v>17.491211771338595</v>
      </c>
      <c r="D113">
        <f t="shared" si="31"/>
        <v>19.372942974802815</v>
      </c>
      <c r="E113">
        <f t="shared" si="16"/>
        <v>11.369287651370087</v>
      </c>
      <c r="F113">
        <f t="shared" si="17"/>
        <v>23.843622122834233</v>
      </c>
      <c r="G113">
        <f t="shared" si="18"/>
        <v>18.435240002172705</v>
      </c>
      <c r="H113">
        <f t="shared" si="19"/>
        <v>5.9609055307085583</v>
      </c>
      <c r="I113">
        <f t="shared" si="20"/>
        <v>8.0036553234327279</v>
      </c>
      <c r="K113">
        <f t="shared" si="26"/>
        <v>29.864233031666103</v>
      </c>
      <c r="L113">
        <f t="shared" si="27"/>
        <v>29.943557476266545</v>
      </c>
      <c r="M113">
        <f t="shared" si="28"/>
        <v>30.115647657598327</v>
      </c>
      <c r="N113">
        <f t="shared" si="29"/>
        <v>0</v>
      </c>
    </row>
    <row r="114" spans="1:14">
      <c r="A114">
        <f t="shared" si="30"/>
        <v>105</v>
      </c>
      <c r="B114">
        <f t="shared" si="25"/>
        <v>29.820063549424091</v>
      </c>
      <c r="C114">
        <f t="shared" si="15"/>
        <v>17.056342941164839</v>
      </c>
      <c r="D114">
        <f t="shared" si="31"/>
        <v>19.383041307125659</v>
      </c>
      <c r="E114">
        <f t="shared" si="16"/>
        <v>11.086622911757146</v>
      </c>
      <c r="F114">
        <f t="shared" si="17"/>
        <v>23.856050839539272</v>
      </c>
      <c r="G114">
        <f t="shared" si="18"/>
        <v>18.733440637666945</v>
      </c>
      <c r="H114">
        <f t="shared" si="19"/>
        <v>5.9640127098848197</v>
      </c>
      <c r="I114">
        <f t="shared" si="20"/>
        <v>8.2964183953685122</v>
      </c>
      <c r="K114">
        <f t="shared" si="26"/>
        <v>29.875045235346974</v>
      </c>
      <c r="L114">
        <f t="shared" si="27"/>
        <v>29.948064382809264</v>
      </c>
      <c r="M114">
        <f t="shared" si="28"/>
        <v>30.10636017997524</v>
      </c>
      <c r="N114">
        <f t="shared" si="29"/>
        <v>0</v>
      </c>
    </row>
    <row r="115" spans="1:14">
      <c r="A115">
        <f t="shared" si="30"/>
        <v>106</v>
      </c>
      <c r="B115">
        <f t="shared" si="25"/>
        <v>29.834372126466839</v>
      </c>
      <c r="C115">
        <f t="shared" si="15"/>
        <v>16.619365796208037</v>
      </c>
      <c r="D115">
        <f t="shared" si="31"/>
        <v>19.392341882203446</v>
      </c>
      <c r="E115">
        <f t="shared" si="16"/>
        <v>10.802587767535226</v>
      </c>
      <c r="F115">
        <f t="shared" si="17"/>
        <v>23.867497701173473</v>
      </c>
      <c r="G115">
        <f t="shared" si="18"/>
        <v>19.031784358931613</v>
      </c>
      <c r="H115">
        <f t="shared" si="19"/>
        <v>5.9668744252933656</v>
      </c>
      <c r="I115">
        <f t="shared" si="20"/>
        <v>8.5897541146682208</v>
      </c>
      <c r="K115">
        <f t="shared" si="26"/>
        <v>29.88499998000399</v>
      </c>
      <c r="L115">
        <f t="shared" si="27"/>
        <v>29.952212039362305</v>
      </c>
      <c r="M115">
        <f t="shared" si="28"/>
        <v>30.09782119894286</v>
      </c>
      <c r="N115">
        <f t="shared" si="29"/>
        <v>0</v>
      </c>
    </row>
    <row r="116" spans="1:14">
      <c r="A116">
        <f t="shared" si="30"/>
        <v>107</v>
      </c>
      <c r="B116">
        <f t="shared" si="25"/>
        <v>29.847549202769514</v>
      </c>
      <c r="C116">
        <f t="shared" si="15"/>
        <v>16.180445156631084</v>
      </c>
      <c r="D116">
        <f t="shared" si="31"/>
        <v>19.400906981800183</v>
      </c>
      <c r="E116">
        <f t="shared" si="16"/>
        <v>10.517289351810206</v>
      </c>
      <c r="F116">
        <f t="shared" si="17"/>
        <v>23.87803936221561</v>
      </c>
      <c r="G116">
        <f t="shared" si="18"/>
        <v>19.330259850959308</v>
      </c>
      <c r="H116">
        <f t="shared" si="19"/>
        <v>5.9695098405539042</v>
      </c>
      <c r="I116">
        <f t="shared" si="20"/>
        <v>8.8836176299899776</v>
      </c>
      <c r="K116">
        <f t="shared" si="26"/>
        <v>29.894164714924738</v>
      </c>
      <c r="L116">
        <f t="shared" si="27"/>
        <v>29.956028986375504</v>
      </c>
      <c r="M116">
        <f t="shared" si="28"/>
        <v>30.089969985728864</v>
      </c>
      <c r="N116">
        <f t="shared" si="29"/>
        <v>0</v>
      </c>
    </row>
    <row r="117" spans="1:14">
      <c r="A117">
        <f t="shared" si="30"/>
        <v>108</v>
      </c>
      <c r="B117">
        <f t="shared" si="25"/>
        <v>29.859683289893081</v>
      </c>
      <c r="C117">
        <f t="shared" si="15"/>
        <v>15.739733240053603</v>
      </c>
      <c r="D117">
        <f t="shared" si="31"/>
        <v>19.408794138430505</v>
      </c>
      <c r="E117">
        <f t="shared" si="16"/>
        <v>10.230826606034842</v>
      </c>
      <c r="F117">
        <f t="shared" si="17"/>
        <v>23.887746631914467</v>
      </c>
      <c r="G117">
        <f t="shared" si="18"/>
        <v>19.628856683858238</v>
      </c>
      <c r="H117">
        <f t="shared" si="19"/>
        <v>5.9719366579786133</v>
      </c>
      <c r="I117">
        <f t="shared" si="20"/>
        <v>9.1779675323956624</v>
      </c>
      <c r="K117">
        <f t="shared" si="26"/>
        <v>29.902601668110584</v>
      </c>
      <c r="L117">
        <f t="shared" si="27"/>
        <v>29.959541511598694</v>
      </c>
      <c r="M117">
        <f t="shared" si="28"/>
        <v>30.082750801275004</v>
      </c>
      <c r="N117">
        <f t="shared" si="29"/>
        <v>0</v>
      </c>
    </row>
    <row r="118" spans="1:14">
      <c r="A118">
        <f t="shared" si="30"/>
        <v>109</v>
      </c>
      <c r="B118">
        <f t="shared" si="25"/>
        <v>29.870856123290604</v>
      </c>
      <c r="C118">
        <f t="shared" si="15"/>
        <v>15.297370581845321</v>
      </c>
      <c r="D118">
        <f t="shared" si="31"/>
        <v>19.416056480138895</v>
      </c>
      <c r="E118">
        <f t="shared" si="16"/>
        <v>9.9432908781994591</v>
      </c>
      <c r="F118">
        <f t="shared" si="17"/>
        <v>23.896684898632486</v>
      </c>
      <c r="G118">
        <f t="shared" si="18"/>
        <v>19.927565245091145</v>
      </c>
      <c r="H118">
        <f t="shared" si="19"/>
        <v>5.974171224658118</v>
      </c>
      <c r="I118">
        <f t="shared" si="20"/>
        <v>9.472765601939436</v>
      </c>
      <c r="K118">
        <f t="shared" si="26"/>
        <v>29.910368237501586</v>
      </c>
      <c r="L118">
        <f t="shared" si="27"/>
        <v>29.962773825632713</v>
      </c>
      <c r="M118">
        <f t="shared" si="28"/>
        <v>30.076112476652707</v>
      </c>
      <c r="N118">
        <f t="shared" si="29"/>
        <v>0</v>
      </c>
    </row>
    <row r="119" spans="1:14">
      <c r="A119">
        <f t="shared" si="30"/>
        <v>110</v>
      </c>
      <c r="B119">
        <f t="shared" si="25"/>
        <v>29.88114315838498</v>
      </c>
      <c r="C119">
        <f t="shared" si="15"/>
        <v>14.853486894938436</v>
      </c>
      <c r="D119">
        <f t="shared" si="31"/>
        <v>19.422743052950239</v>
      </c>
      <c r="E119">
        <f t="shared" si="16"/>
        <v>9.6547664817099843</v>
      </c>
      <c r="F119">
        <f t="shared" si="17"/>
        <v>23.904914526707984</v>
      </c>
      <c r="G119">
        <f t="shared" si="18"/>
        <v>20.226376676674995</v>
      </c>
      <c r="H119">
        <f t="shared" si="19"/>
        <v>5.9762286316769959</v>
      </c>
      <c r="I119">
        <f t="shared" si="20"/>
        <v>9.7679765712402542</v>
      </c>
      <c r="K119">
        <f t="shared" si="26"/>
        <v>29.917517354893864</v>
      </c>
      <c r="L119">
        <f t="shared" si="27"/>
        <v>29.965748224147276</v>
      </c>
      <c r="M119">
        <f t="shared" si="28"/>
        <v>30.070008030229552</v>
      </c>
      <c r="N119">
        <f t="shared" si="29"/>
        <v>0</v>
      </c>
    </row>
    <row r="120" spans="1:14">
      <c r="A120">
        <f t="shared" si="30"/>
        <v>111</v>
      </c>
      <c r="B120">
        <f t="shared" si="25"/>
        <v>29.890614033850717</v>
      </c>
      <c r="C120">
        <f t="shared" si="15"/>
        <v>14.408201872057255</v>
      </c>
      <c r="D120">
        <f t="shared" si="31"/>
        <v>19.428899122002967</v>
      </c>
      <c r="E120">
        <f t="shared" si="16"/>
        <v>9.365331216837216</v>
      </c>
      <c r="F120">
        <f t="shared" si="17"/>
        <v>23.912491227080576</v>
      </c>
      <c r="G120">
        <f t="shared" si="18"/>
        <v>20.525282817013501</v>
      </c>
      <c r="H120">
        <f t="shared" si="19"/>
        <v>5.9781228067701413</v>
      </c>
      <c r="I120">
        <f t="shared" si="20"/>
        <v>10.063567905165751</v>
      </c>
      <c r="K120">
        <f t="shared" si="26"/>
        <v>29.924097824137704</v>
      </c>
      <c r="L120">
        <f t="shared" si="27"/>
        <v>29.968485237724433</v>
      </c>
      <c r="M120">
        <f t="shared" si="28"/>
        <v>30.064394318146395</v>
      </c>
      <c r="N120">
        <f t="shared" si="29"/>
        <v>0</v>
      </c>
    </row>
    <row r="121" spans="1:14">
      <c r="A121">
        <f t="shared" si="30"/>
        <v>112</v>
      </c>
      <c r="B121">
        <f t="shared" si="25"/>
        <v>29.899333003703752</v>
      </c>
      <c r="C121">
        <f t="shared" si="15"/>
        <v>13.961625933312634</v>
      </c>
      <c r="D121">
        <f t="shared" si="31"/>
        <v>19.434566452407438</v>
      </c>
      <c r="E121">
        <f t="shared" si="16"/>
        <v>9.0750568566532124</v>
      </c>
      <c r="F121">
        <f t="shared" si="17"/>
        <v>23.919466402963</v>
      </c>
      <c r="G121">
        <f t="shared" si="18"/>
        <v>20.82427614705054</v>
      </c>
      <c r="H121">
        <f t="shared" si="19"/>
        <v>5.9798666007407526</v>
      </c>
      <c r="I121">
        <f t="shared" si="20"/>
        <v>10.359509595754226</v>
      </c>
      <c r="K121">
        <f t="shared" si="26"/>
        <v>29.930154635165884</v>
      </c>
      <c r="L121">
        <f t="shared" si="27"/>
        <v>29.971003770225835</v>
      </c>
      <c r="M121">
        <f t="shared" si="28"/>
        <v>30.059231715019457</v>
      </c>
      <c r="N121">
        <f t="shared" si="29"/>
        <v>0</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DelayResponse</vt:lpstr>
      <vt:lpstr>Response&amp;Debt</vt:lpstr>
      <vt:lpstr>Sheet3</vt:lpstr>
      <vt:lpstr>cap</vt:lpstr>
      <vt:lpstr>limit</vt:lpstr>
      <vt:lpstr>Rconst</vt:lpstr>
      <vt:lpstr>start</vt:lpstr>
      <vt:lpstr>tlim1</vt:lpstr>
      <vt:lpstr>tlim2</vt:lpstr>
      <vt:lpstr>tlim3</vt:lpstr>
      <vt:lpstr>tlim4</vt:lpstr>
      <vt:lpstr>tlim5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dc:creator>
  <cp:lastModifiedBy>mothernature</cp:lastModifiedBy>
  <cp:lastPrinted>2011-10-26T19:41:08Z</cp:lastPrinted>
  <dcterms:created xsi:type="dcterms:W3CDTF">2009-07-03T17:29:30Z</dcterms:created>
  <dcterms:modified xsi:type="dcterms:W3CDTF">2011-10-26T19:41:18Z</dcterms:modified>
</cp:coreProperties>
</file>