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23955" windowHeight="10035"/>
  </bookViews>
  <sheets>
    <sheet name="Sheet1" sheetId="1" r:id="rId1"/>
    <sheet name="Sheet2" sheetId="2" r:id="rId2"/>
    <sheet name="Sheet3" sheetId="3" r:id="rId3"/>
  </sheets>
  <definedNames>
    <definedName name="OtoB">Sheet1!$B$31</definedName>
  </definedNames>
  <calcPr calcId="125725"/>
</workbook>
</file>

<file path=xl/calcChain.xml><?xml version="1.0" encoding="utf-8"?>
<calcChain xmlns="http://schemas.openxmlformats.org/spreadsheetml/2006/main">
  <c r="B31" i="1"/>
  <c r="AO16" s="1"/>
  <c r="AO21" s="1"/>
  <c r="AO22" s="1"/>
  <c r="B30"/>
  <c r="B29"/>
  <c r="C28"/>
  <c r="AO24" s="1"/>
  <c r="AM24"/>
  <c r="AL24"/>
  <c r="AJ24"/>
  <c r="AH24"/>
  <c r="AF24"/>
  <c r="AE24"/>
  <c r="AB24"/>
  <c r="AA24"/>
  <c r="Z24"/>
  <c r="W24"/>
  <c r="V24"/>
  <c r="T24"/>
  <c r="R24"/>
  <c r="P24"/>
  <c r="O24"/>
  <c r="L24"/>
  <c r="K24"/>
  <c r="J24"/>
  <c r="G24"/>
  <c r="F24"/>
  <c r="D24"/>
  <c r="B22"/>
  <c r="AN16"/>
  <c r="AN20" s="1"/>
  <c r="AJ16"/>
  <c r="AJ20" s="1"/>
  <c r="AF16"/>
  <c r="AF20" s="1"/>
  <c r="AB16"/>
  <c r="AB20" s="1"/>
  <c r="X16"/>
  <c r="X20" s="1"/>
  <c r="T16"/>
  <c r="T20" s="1"/>
  <c r="P16"/>
  <c r="P20" s="1"/>
  <c r="L16"/>
  <c r="L20" s="1"/>
  <c r="H16"/>
  <c r="H20" s="1"/>
  <c r="D16"/>
  <c r="C29" s="1"/>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AO10"/>
  <c r="AN10"/>
  <c r="AM10"/>
  <c r="AL10"/>
  <c r="AK10"/>
  <c r="AJ10"/>
  <c r="AI10"/>
  <c r="AH10"/>
  <c r="AG10"/>
  <c r="AF10"/>
  <c r="AE10"/>
  <c r="AD10"/>
  <c r="AC10"/>
  <c r="AB10"/>
  <c r="AA10"/>
  <c r="Z10"/>
  <c r="Y10"/>
  <c r="X10"/>
  <c r="W10"/>
  <c r="V10"/>
  <c r="U10"/>
  <c r="T10"/>
  <c r="S10"/>
  <c r="R10"/>
  <c r="Q10"/>
  <c r="P10"/>
  <c r="O10"/>
  <c r="N10"/>
  <c r="M10"/>
  <c r="L10"/>
  <c r="K10"/>
  <c r="J10"/>
  <c r="I10"/>
  <c r="H10"/>
  <c r="G10"/>
  <c r="F10"/>
  <c r="E10"/>
  <c r="D10"/>
  <c r="G16" l="1"/>
  <c r="G21" s="1"/>
  <c r="G22" s="1"/>
  <c r="K16"/>
  <c r="K21" s="1"/>
  <c r="K22" s="1"/>
  <c r="O16"/>
  <c r="O21" s="1"/>
  <c r="O22" s="1"/>
  <c r="S16"/>
  <c r="S21" s="1"/>
  <c r="S22" s="1"/>
  <c r="W16"/>
  <c r="W21" s="1"/>
  <c r="W22" s="1"/>
  <c r="AA16"/>
  <c r="AA21" s="1"/>
  <c r="AA22" s="1"/>
  <c r="AE16"/>
  <c r="AE21" s="1"/>
  <c r="AE22" s="1"/>
  <c r="AI16"/>
  <c r="AI21" s="1"/>
  <c r="AI22" s="1"/>
  <c r="AM16"/>
  <c r="AM21" s="1"/>
  <c r="AM22" s="1"/>
  <c r="F16"/>
  <c r="F25" s="1"/>
  <c r="J16"/>
  <c r="J20" s="1"/>
  <c r="N16"/>
  <c r="R16"/>
  <c r="R21" s="1"/>
  <c r="R22" s="1"/>
  <c r="V16"/>
  <c r="V25" s="1"/>
  <c r="Z16"/>
  <c r="Z20" s="1"/>
  <c r="AD16"/>
  <c r="AH16"/>
  <c r="AH21" s="1"/>
  <c r="AH22" s="1"/>
  <c r="AL16"/>
  <c r="AL25" s="1"/>
  <c r="E16"/>
  <c r="E21" s="1"/>
  <c r="E22" s="1"/>
  <c r="I16"/>
  <c r="I21" s="1"/>
  <c r="I22" s="1"/>
  <c r="M16"/>
  <c r="M21" s="1"/>
  <c r="M22" s="1"/>
  <c r="Q16"/>
  <c r="Q21" s="1"/>
  <c r="Q22" s="1"/>
  <c r="U16"/>
  <c r="U21" s="1"/>
  <c r="U22" s="1"/>
  <c r="Y16"/>
  <c r="Y21" s="1"/>
  <c r="Y22" s="1"/>
  <c r="AC16"/>
  <c r="AC21" s="1"/>
  <c r="AC22" s="1"/>
  <c r="AG16"/>
  <c r="AG21" s="1"/>
  <c r="AG22" s="1"/>
  <c r="AK16"/>
  <c r="AK20" s="1"/>
  <c r="H24"/>
  <c r="N24"/>
  <c r="S24"/>
  <c r="X24"/>
  <c r="AD24"/>
  <c r="AI24"/>
  <c r="AN24"/>
  <c r="D20"/>
  <c r="S20"/>
  <c r="AA20"/>
  <c r="AI20"/>
  <c r="J25"/>
  <c r="N25"/>
  <c r="Z25"/>
  <c r="AD25"/>
  <c r="AM20"/>
  <c r="E24"/>
  <c r="I24"/>
  <c r="M24"/>
  <c r="Q24"/>
  <c r="U24"/>
  <c r="Y24"/>
  <c r="AC24"/>
  <c r="AG24"/>
  <c r="AK24"/>
  <c r="AI25"/>
  <c r="AA25"/>
  <c r="S25"/>
  <c r="O25"/>
  <c r="H25"/>
  <c r="L25"/>
  <c r="P25"/>
  <c r="T25"/>
  <c r="X25"/>
  <c r="AB25"/>
  <c r="AF25"/>
  <c r="AJ25"/>
  <c r="AN25"/>
  <c r="AK21"/>
  <c r="AK22" s="1"/>
  <c r="N20"/>
  <c r="R20"/>
  <c r="AD20"/>
  <c r="AH20"/>
  <c r="D21"/>
  <c r="D22" s="1"/>
  <c r="C30" s="1"/>
  <c r="H21"/>
  <c r="H22" s="1"/>
  <c r="L21"/>
  <c r="L22" s="1"/>
  <c r="P21"/>
  <c r="P22" s="1"/>
  <c r="T21"/>
  <c r="T22" s="1"/>
  <c r="X21"/>
  <c r="X22" s="1"/>
  <c r="AB21"/>
  <c r="AB22" s="1"/>
  <c r="AF21"/>
  <c r="AF22" s="1"/>
  <c r="AJ21"/>
  <c r="AJ22" s="1"/>
  <c r="AN21"/>
  <c r="AN22" s="1"/>
  <c r="E25"/>
  <c r="I25"/>
  <c r="Y25"/>
  <c r="AK25"/>
  <c r="AO25"/>
  <c r="I20"/>
  <c r="M20"/>
  <c r="Y20"/>
  <c r="AC20"/>
  <c r="AO20"/>
  <c r="D25"/>
  <c r="F21"/>
  <c r="F22" s="1"/>
  <c r="J21"/>
  <c r="J22" s="1"/>
  <c r="N21"/>
  <c r="N22" s="1"/>
  <c r="V21"/>
  <c r="V22" s="1"/>
  <c r="Z21"/>
  <c r="Z22" s="1"/>
  <c r="AD21"/>
  <c r="AD22" s="1"/>
  <c r="AG20" l="1"/>
  <c r="Q20"/>
  <c r="AL20"/>
  <c r="V20"/>
  <c r="F20"/>
  <c r="G20"/>
  <c r="AL21"/>
  <c r="AL22" s="1"/>
  <c r="U20"/>
  <c r="E20"/>
  <c r="U25"/>
  <c r="K25"/>
  <c r="AE25"/>
  <c r="O20"/>
  <c r="AC25"/>
  <c r="M25"/>
  <c r="G25"/>
  <c r="W25"/>
  <c r="AM25"/>
  <c r="W20"/>
  <c r="AH25"/>
  <c r="R25"/>
  <c r="AG25"/>
  <c r="Q25"/>
  <c r="AE20"/>
  <c r="K20"/>
  <c r="I26"/>
  <c r="AG26"/>
  <c r="AC26"/>
  <c r="W26"/>
  <c r="K26"/>
  <c r="AL26"/>
  <c r="V26"/>
  <c r="F26"/>
  <c r="AB26"/>
  <c r="L26"/>
  <c r="AK26"/>
  <c r="AA26"/>
  <c r="M26"/>
  <c r="AH26"/>
  <c r="R26"/>
  <c r="AN26"/>
  <c r="X26"/>
  <c r="H26"/>
  <c r="AM26"/>
  <c r="G26"/>
  <c r="Q26"/>
  <c r="Z26"/>
  <c r="J26"/>
  <c r="AF26"/>
  <c r="P26"/>
  <c r="AE26"/>
  <c r="O26"/>
  <c r="AO26"/>
  <c r="U26"/>
  <c r="E26"/>
  <c r="AD26"/>
  <c r="N26"/>
  <c r="AJ26"/>
  <c r="T26"/>
  <c r="D26"/>
  <c r="AI26"/>
  <c r="S26"/>
  <c r="Y26"/>
</calcChain>
</file>

<file path=xl/comments1.xml><?xml version="1.0" encoding="utf-8"?>
<comments xmlns="http://schemas.openxmlformats.org/spreadsheetml/2006/main">
  <authors>
    <author>PFH</author>
  </authors>
  <commentList>
    <comment ref="A7" authorId="0">
      <text>
        <r>
          <rPr>
            <b/>
            <sz val="9"/>
            <color indexed="81"/>
            <rFont val="Tahoma"/>
            <family val="2"/>
          </rPr>
          <t>PFH:</t>
        </r>
        <r>
          <rPr>
            <sz val="9"/>
            <color indexed="81"/>
            <rFont val="Tahoma"/>
            <family val="2"/>
          </rPr>
          <t xml:space="preserve">
purchaxed from IEA 12/2/10  The IEA publishes data on TPES, GDP (PPP) and CO2 emissions by country and year in its report on “CO2 emissions from fuel combustion”, table “indicators”. The most recent edition (2010) includes global data for 1971-2008 (for most countries).
Please consult our data services at: http://data.iea.org/ieastore/statslisting.asp
Please refer also to the copyright conditions described at:
http://www.iea.org/about/copyright.asp
</t>
        </r>
      </text>
    </comment>
    <comment ref="A28" authorId="0">
      <text>
        <r>
          <rPr>
            <b/>
            <sz val="9"/>
            <color indexed="81"/>
            <rFont val="Tahoma"/>
            <family val="2"/>
          </rPr>
          <t>PFH:</t>
        </r>
        <r>
          <rPr>
            <sz val="9"/>
            <color indexed="81"/>
            <rFont val="Tahoma"/>
            <family val="2"/>
          </rPr>
          <t xml:space="preserve">
ratio of exponent to exponent of GDP</t>
        </r>
      </text>
    </comment>
  </commentList>
</comments>
</file>

<file path=xl/sharedStrings.xml><?xml version="1.0" encoding="utf-8"?>
<sst xmlns="http://schemas.openxmlformats.org/spreadsheetml/2006/main" count="76" uniqueCount="75">
  <si>
    <t>IEA Data Services</t>
  </si>
  <si>
    <t>IEA</t>
  </si>
  <si>
    <t>IEA Report</t>
  </si>
  <si>
    <t>IEA stats</t>
  </si>
  <si>
    <t>http://data.iea.org/ieastore/statslisting.asp</t>
  </si>
  <si>
    <t>stats@iea.org</t>
  </si>
  <si>
    <t>http://www.iea.org/textbase/nppdf/free/2008/key_stats_2008.pdf</t>
  </si>
  <si>
    <t>http://www.iea.org/Textbase/stats/index.asp</t>
  </si>
  <si>
    <t xml:space="preserve">IEA Paris Total </t>
  </si>
  <si>
    <t>Total Primary Energy Supply or TPES &amp; Global GDP</t>
  </si>
  <si>
    <t>COUNTRY</t>
  </si>
  <si>
    <t>World</t>
  </si>
  <si>
    <t>TIME</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</si>
  <si>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</si>
  <si>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</si>
  <si>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</si>
  <si>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</si>
  <si>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</si>
  <si>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</si>
  <si>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</si>
  <si>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</si>
  <si>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</si>
  <si>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</si>
  <si>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</si>
  <si>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</si>
  <si>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</si>
  <si>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</si>
  <si>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</si>
  <si>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</si>
  <si>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</si>
  <si>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</si>
  <si>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</si>
  <si>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</si>
  <si>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</si>
  <si>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</si>
  <si>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</si>
  <si>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</si>
  <si>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</si>
  <si>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</si>
  <si>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</si>
  <si>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</si>
  <si>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</si>
  <si>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</si>
  <si>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</si>
  <si>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</si>
  <si>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</si>
  <si>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</si>
  <si>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</si>
  <si>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</si>
  <si>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</si>
  <si>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</si>
  <si>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FLOW</t>
  </si>
  <si>
    <t>CO2 Sectoral Approach (Mt of CO2)</t>
  </si>
  <si>
    <t>CO2/$</t>
  </si>
  <si>
    <t>CO2 Reference Approach (Mt of CO2)</t>
  </si>
  <si>
    <t>Total Primary Energy Supply (PJ)</t>
  </si>
  <si>
    <t>Total Primary Energy Supply (Mtoe)</t>
  </si>
  <si>
    <t>TPES 200ton Oil</t>
  </si>
  <si>
    <t>World Quad btu</t>
  </si>
  <si>
    <t>GDP (billion 2000 US dollars)</t>
  </si>
  <si>
    <t>GDP PPP (billion 2000 US dollars)</t>
  </si>
  <si>
    <t>Population (millions)</t>
  </si>
  <si>
    <t>$/kBTU</t>
  </si>
  <si>
    <t>Intensity Kbtu/$ PPP</t>
  </si>
  <si>
    <t>Productivity $/kbtu</t>
  </si>
  <si>
    <t>Index GDP</t>
  </si>
  <si>
    <t>Index btu</t>
  </si>
  <si>
    <t>Index $/btu</t>
  </si>
  <si>
    <t>Index earth</t>
  </si>
  <si>
    <t>Index scale</t>
  </si>
  <si>
    <t>Index Factor</t>
  </si>
  <si>
    <t>1971 gdp index</t>
  </si>
  <si>
    <t>1971 btu index</t>
  </si>
  <si>
    <t>1971 $/btu (prod) index</t>
  </si>
  <si>
    <t>Tons of Oil to btu</t>
  </si>
</sst>
</file>

<file path=xl/styles.xml><?xml version="1.0" encoding="utf-8"?>
<styleSheet xmlns="http://schemas.openxmlformats.org/spreadsheetml/2006/main">
  <numFmts count="3">
    <numFmt numFmtId="164" formatCode="0.0"/>
    <numFmt numFmtId="165" formatCode="0.000"/>
    <numFmt numFmtId="166" formatCode="#,##0.000"/>
  </numFmts>
  <fonts count="5">
    <font>
      <sz val="11"/>
      <color theme="1"/>
      <name val="Calibri"/>
      <family val="2"/>
      <scheme val="minor"/>
    </font>
    <font>
      <sz val="10"/>
      <name val="Arial"/>
      <family val="2"/>
    </font>
    <font>
      <u/>
      <sz val="10"/>
      <color indexed="12"/>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6">
    <xf numFmtId="0" fontId="0" fillId="0" borderId="0" xfId="0"/>
    <xf numFmtId="0" fontId="1" fillId="0" borderId="0" xfId="0" applyFont="1"/>
    <xf numFmtId="0" fontId="2" fillId="0" borderId="0" xfId="1" applyAlignment="1" applyProtection="1"/>
    <xf numFmtId="0" fontId="0" fillId="2" borderId="0" xfId="0" applyFill="1"/>
    <xf numFmtId="0" fontId="1" fillId="3" borderId="0" xfId="0" applyFont="1" applyFill="1"/>
    <xf numFmtId="2" fontId="0" fillId="0" borderId="0" xfId="0" applyNumberFormat="1"/>
    <xf numFmtId="0" fontId="0" fillId="4" borderId="0" xfId="0" applyFill="1"/>
    <xf numFmtId="3" fontId="0" fillId="0" borderId="0" xfId="0" applyNumberFormat="1"/>
    <xf numFmtId="164" fontId="0" fillId="0" borderId="0" xfId="0" applyNumberFormat="1"/>
    <xf numFmtId="165" fontId="0" fillId="0" borderId="0" xfId="0" applyNumberFormat="1"/>
    <xf numFmtId="0" fontId="0" fillId="0" borderId="0" xfId="0" applyFill="1"/>
    <xf numFmtId="166" fontId="0" fillId="0" borderId="0" xfId="0" applyNumberFormat="1"/>
    <xf numFmtId="0" fontId="1" fillId="4" borderId="0" xfId="0" applyFont="1" applyFill="1"/>
    <xf numFmtId="3" fontId="1" fillId="0" borderId="0" xfId="0" applyNumberFormat="1" applyFont="1" applyAlignment="1">
      <alignment horizontal="center"/>
    </xf>
    <xf numFmtId="166" fontId="0" fillId="0" borderId="0" xfId="0" applyNumberFormat="1" applyAlignment="1">
      <alignment horizontal="center"/>
    </xf>
    <xf numFmtId="11" fontId="0" fillId="0" borderId="0" xfId="0" applyNumberFormat="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a.org/Textbase/stats/index.asp" TargetMode="External"/><Relationship Id="rId2" Type="http://schemas.openxmlformats.org/officeDocument/2006/relationships/hyperlink" Target="mailto:stats@iea.org" TargetMode="External"/><Relationship Id="rId1" Type="http://schemas.openxmlformats.org/officeDocument/2006/relationships/hyperlink" Target="http://www.iea.org/textbase/nppdf/free/2008/key_stats_2008.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data.iea.org/ieastore/statslisting.asp" TargetMode="External"/></Relationships>
</file>

<file path=xl/worksheets/sheet1.xml><?xml version="1.0" encoding="utf-8"?>
<worksheet xmlns="http://schemas.openxmlformats.org/spreadsheetml/2006/main" xmlns:r="http://schemas.openxmlformats.org/officeDocument/2006/relationships">
  <dimension ref="A1:AO31"/>
  <sheetViews>
    <sheetView tabSelected="1" workbookViewId="0">
      <selection activeCell="A5" sqref="A5"/>
    </sheetView>
  </sheetViews>
  <sheetFormatPr defaultRowHeight="15"/>
  <cols>
    <col min="1" max="1" width="29.28515625" customWidth="1"/>
  </cols>
  <sheetData>
    <row r="1" spans="1:41" ht="12.75">
      <c r="A1" s="1" t="s">
        <v>0</v>
      </c>
      <c r="C1" t="s">
        <v>1</v>
      </c>
      <c r="D1" t="s">
        <v>2</v>
      </c>
      <c r="H1" t="s">
        <v>3</v>
      </c>
    </row>
    <row r="2" spans="1:41" ht="12.75">
      <c r="A2" s="2" t="s">
        <v>4</v>
      </c>
      <c r="C2" s="2" t="s">
        <v>5</v>
      </c>
      <c r="D2" s="2" t="s">
        <v>6</v>
      </c>
      <c r="H2" s="2" t="s">
        <v>7</v>
      </c>
    </row>
    <row r="3" spans="1:41" ht="12.75">
      <c r="G3" s="2"/>
    </row>
    <row r="4" spans="1:41" ht="12.75">
      <c r="A4" t="s">
        <v>8</v>
      </c>
      <c r="B4" t="s">
        <v>9</v>
      </c>
    </row>
    <row r="5" spans="1:41" ht="12.75"/>
    <row r="6" spans="1:41" ht="12.75">
      <c r="A6" t="s">
        <v>10</v>
      </c>
      <c r="D6" t="s">
        <v>11</v>
      </c>
    </row>
    <row r="7" spans="1:41" ht="12.75">
      <c r="A7" s="3" t="s">
        <v>12</v>
      </c>
      <c r="D7" t="s">
        <v>13</v>
      </c>
      <c r="E7" t="s">
        <v>14</v>
      </c>
      <c r="F7" t="s">
        <v>15</v>
      </c>
      <c r="G7" t="s">
        <v>16</v>
      </c>
      <c r="H7" t="s">
        <v>17</v>
      </c>
      <c r="I7" t="s">
        <v>18</v>
      </c>
      <c r="J7" t="s">
        <v>19</v>
      </c>
      <c r="K7" t="s">
        <v>20</v>
      </c>
      <c r="L7" t="s">
        <v>21</v>
      </c>
      <c r="M7" t="s">
        <v>22</v>
      </c>
      <c r="N7" t="s">
        <v>23</v>
      </c>
      <c r="O7" t="s">
        <v>24</v>
      </c>
      <c r="P7" t="s">
        <v>25</v>
      </c>
      <c r="Q7" t="s">
        <v>26</v>
      </c>
      <c r="R7" t="s">
        <v>27</v>
      </c>
      <c r="S7" t="s">
        <v>28</v>
      </c>
      <c r="T7" t="s">
        <v>29</v>
      </c>
      <c r="U7" t="s">
        <v>30</v>
      </c>
      <c r="V7" t="s">
        <v>31</v>
      </c>
      <c r="W7" t="s">
        <v>32</v>
      </c>
      <c r="X7" t="s">
        <v>33</v>
      </c>
      <c r="Y7" t="s">
        <v>34</v>
      </c>
      <c r="Z7" t="s">
        <v>35</v>
      </c>
      <c r="AA7" t="s">
        <v>36</v>
      </c>
      <c r="AB7" t="s">
        <v>37</v>
      </c>
      <c r="AC7" t="s">
        <v>38</v>
      </c>
      <c r="AD7" t="s">
        <v>39</v>
      </c>
      <c r="AE7" t="s">
        <v>40</v>
      </c>
      <c r="AF7" t="s">
        <v>41</v>
      </c>
      <c r="AG7" t="s">
        <v>42</v>
      </c>
      <c r="AH7" t="s">
        <v>43</v>
      </c>
      <c r="AI7" t="s">
        <v>44</v>
      </c>
      <c r="AJ7" t="s">
        <v>45</v>
      </c>
      <c r="AK7" t="s">
        <v>46</v>
      </c>
      <c r="AL7" t="s">
        <v>47</v>
      </c>
      <c r="AM7" t="s">
        <v>48</v>
      </c>
      <c r="AN7" t="s">
        <v>49</v>
      </c>
      <c r="AO7" t="s">
        <v>50</v>
      </c>
    </row>
    <row r="8" spans="1:41" ht="12.75">
      <c r="A8" s="3" t="s">
        <v>51</v>
      </c>
    </row>
    <row r="9" spans="1:41" ht="12.75">
      <c r="A9" s="3" t="s">
        <v>52</v>
      </c>
      <c r="D9">
        <v>14096.27</v>
      </c>
      <c r="E9">
        <v>14785.47</v>
      </c>
      <c r="F9">
        <v>15642.69</v>
      </c>
      <c r="G9">
        <v>15617.18</v>
      </c>
      <c r="H9">
        <v>15692.74</v>
      </c>
      <c r="I9">
        <v>16530.11</v>
      </c>
      <c r="J9">
        <v>17122.87</v>
      </c>
      <c r="K9">
        <v>17671.07</v>
      </c>
      <c r="L9">
        <v>18226.099999999999</v>
      </c>
      <c r="M9">
        <v>18071.27</v>
      </c>
      <c r="N9">
        <v>17840.439999999999</v>
      </c>
      <c r="O9">
        <v>17642.43</v>
      </c>
      <c r="P9">
        <v>17756.86</v>
      </c>
      <c r="Q9">
        <v>18337.439999999999</v>
      </c>
      <c r="R9">
        <v>18644.009999999998</v>
      </c>
      <c r="S9">
        <v>19018.36</v>
      </c>
      <c r="T9">
        <v>19651.580000000002</v>
      </c>
      <c r="U9">
        <v>20341.16</v>
      </c>
      <c r="V9">
        <v>20732.84</v>
      </c>
      <c r="W9">
        <v>20964.849999999999</v>
      </c>
      <c r="X9">
        <v>21139.24</v>
      </c>
      <c r="Y9">
        <v>21038.82</v>
      </c>
      <c r="Z9">
        <v>21120.97</v>
      </c>
      <c r="AA9">
        <v>21248.880000000001</v>
      </c>
      <c r="AB9">
        <v>21793.68</v>
      </c>
      <c r="AC9">
        <v>22483.52</v>
      </c>
      <c r="AD9">
        <v>22681.83</v>
      </c>
      <c r="AE9">
        <v>22798.83</v>
      </c>
      <c r="AF9">
        <v>22948.04</v>
      </c>
      <c r="AG9">
        <v>23496.55</v>
      </c>
      <c r="AH9">
        <v>23674.57</v>
      </c>
      <c r="AI9">
        <v>24069.94</v>
      </c>
      <c r="AJ9">
        <v>25110.5</v>
      </c>
      <c r="AK9">
        <v>26357.32</v>
      </c>
      <c r="AL9">
        <v>27129.14</v>
      </c>
      <c r="AM9">
        <v>28023.96</v>
      </c>
      <c r="AN9">
        <v>28945.33</v>
      </c>
      <c r="AO9">
        <v>29381.43</v>
      </c>
    </row>
    <row r="10" spans="1:41" ht="12.75">
      <c r="A10" s="4" t="s">
        <v>53</v>
      </c>
      <c r="D10" s="5">
        <f>D9/D18</f>
        <v>0.80364861798574028</v>
      </c>
      <c r="E10" s="5">
        <f>E9/E18</f>
        <v>0.80080234757345914</v>
      </c>
      <c r="F10" s="5">
        <f>F9/F18</f>
        <v>0.79383241445947494</v>
      </c>
      <c r="G10" s="5">
        <f>G9/G18</f>
        <v>0.77119934263383993</v>
      </c>
      <c r="H10" s="5">
        <f>H9/H18</f>
        <v>0.76015248835023874</v>
      </c>
      <c r="I10" s="5">
        <f>I9/I18</f>
        <v>0.76145164054193992</v>
      </c>
      <c r="J10" s="5">
        <f>J9/J18</f>
        <v>0.75624036639710979</v>
      </c>
      <c r="K10" s="5">
        <f>K9/K18</f>
        <v>0.74726884910650326</v>
      </c>
      <c r="L10" s="5">
        <f>L9/L18</f>
        <v>0.74178368980213782</v>
      </c>
      <c r="M10" s="5">
        <f>M9/M18</f>
        <v>0.72002054324859843</v>
      </c>
      <c r="N10" s="5">
        <f>N9/N18</f>
        <v>0.69874276403913482</v>
      </c>
      <c r="O10" s="5">
        <f>O9/O18</f>
        <v>0.68507054788775712</v>
      </c>
      <c r="P10" s="5">
        <f>P9/P18</f>
        <v>0.6690081067527891</v>
      </c>
      <c r="Q10" s="5">
        <f>Q9/Q18</f>
        <v>0.66194600307844254</v>
      </c>
      <c r="R10" s="5">
        <f>R9/R18</f>
        <v>0.6503299435548513</v>
      </c>
      <c r="S10" s="5">
        <f>S9/S18</f>
        <v>0.64051509667997986</v>
      </c>
      <c r="T10" s="5">
        <f>T9/T18</f>
        <v>0.63893801108899129</v>
      </c>
      <c r="U10" s="5">
        <f>U9/U18</f>
        <v>0.63380519111065692</v>
      </c>
      <c r="V10" s="5">
        <f>V9/V18</f>
        <v>0.62347036876543616</v>
      </c>
      <c r="W10" s="5">
        <f>W9/W18</f>
        <v>0.62849888868969717</v>
      </c>
      <c r="X10" s="5">
        <f>X9/X18</f>
        <v>0.62515274503379037</v>
      </c>
      <c r="Y10" s="5">
        <f>Y9/Y18</f>
        <v>0.60883138620798027</v>
      </c>
      <c r="Z10" s="5">
        <f>Z9/Z18</f>
        <v>0.59808751045613973</v>
      </c>
      <c r="AA10" s="5">
        <f>AA9/AA18</f>
        <v>0.58128152934614274</v>
      </c>
      <c r="AB10" s="5">
        <f>AB9/AB18</f>
        <v>0.57609561942555065</v>
      </c>
      <c r="AC10" s="5">
        <f>AC9/AC18</f>
        <v>0.57131023260222324</v>
      </c>
      <c r="AD10" s="5">
        <f>AD9/AD18</f>
        <v>0.55331617736207062</v>
      </c>
      <c r="AE10" s="5">
        <f>AE9/AE18</f>
        <v>0.5417279012978139</v>
      </c>
      <c r="AF10" s="5">
        <f>AF9/AF18</f>
        <v>0.52544384334437055</v>
      </c>
      <c r="AG10" s="5">
        <f>AG9/AG18</f>
        <v>0.51346155148907136</v>
      </c>
      <c r="AH10" s="5">
        <f>AH9/AH18</f>
        <v>0.50436026570202686</v>
      </c>
      <c r="AI10" s="5">
        <f>AI9/AI18</f>
        <v>0.49783893515564487</v>
      </c>
      <c r="AJ10" s="5">
        <f>AJ9/AJ18</f>
        <v>0.49954741229248106</v>
      </c>
      <c r="AK10" s="5">
        <f>AK9/AK18</f>
        <v>0.4983956495241596</v>
      </c>
      <c r="AL10" s="5">
        <f>AL9/AL18</f>
        <v>0.48935885824431669</v>
      </c>
      <c r="AM10" s="5">
        <f>AM9/AM18</f>
        <v>0.47932268037269682</v>
      </c>
      <c r="AN10" s="5">
        <f>AN9/AN18</f>
        <v>0.46876599749983522</v>
      </c>
      <c r="AO10" s="5">
        <f>AO9/AO18</f>
        <v>0.46004922193147391</v>
      </c>
    </row>
    <row r="11" spans="1:41" ht="12.75">
      <c r="A11" s="3" t="s">
        <v>54</v>
      </c>
      <c r="D11">
        <v>14617.94</v>
      </c>
      <c r="E11">
        <v>15282.45</v>
      </c>
      <c r="F11">
        <v>16105.86</v>
      </c>
      <c r="G11">
        <v>16082.84</v>
      </c>
      <c r="H11">
        <v>16160.35</v>
      </c>
      <c r="I11">
        <v>17073.34</v>
      </c>
      <c r="J11">
        <v>17648.400000000001</v>
      </c>
      <c r="K11">
        <v>18254.72</v>
      </c>
      <c r="L11">
        <v>18807.400000000001</v>
      </c>
      <c r="M11">
        <v>18666.02</v>
      </c>
      <c r="N11">
        <v>18380.84</v>
      </c>
      <c r="O11">
        <v>18299.61</v>
      </c>
      <c r="P11">
        <v>18377.34</v>
      </c>
      <c r="Q11">
        <v>18912.509999999998</v>
      </c>
      <c r="R11">
        <v>19310.93</v>
      </c>
      <c r="S11">
        <v>19659.099999999999</v>
      </c>
      <c r="T11">
        <v>20312.12</v>
      </c>
      <c r="U11">
        <v>20985.19</v>
      </c>
      <c r="V11">
        <v>21257.74</v>
      </c>
      <c r="W11">
        <v>21523.39</v>
      </c>
      <c r="X11">
        <v>21547.46</v>
      </c>
      <c r="Y11">
        <v>21383.85</v>
      </c>
      <c r="Z11">
        <v>21518.03</v>
      </c>
      <c r="AA11">
        <v>21631.82</v>
      </c>
      <c r="AB11">
        <v>22107.73</v>
      </c>
      <c r="AC11">
        <v>22668.47</v>
      </c>
      <c r="AD11">
        <v>22842.39</v>
      </c>
      <c r="AE11">
        <v>22882.34</v>
      </c>
      <c r="AF11">
        <v>23243.73</v>
      </c>
      <c r="AG11">
        <v>23744.05</v>
      </c>
      <c r="AH11">
        <v>23805.13</v>
      </c>
      <c r="AI11">
        <v>24389.03</v>
      </c>
      <c r="AJ11">
        <v>25507.27</v>
      </c>
      <c r="AK11">
        <v>26875.17</v>
      </c>
      <c r="AL11">
        <v>27614.74</v>
      </c>
      <c r="AM11">
        <v>28479.82</v>
      </c>
      <c r="AN11">
        <v>29327.67</v>
      </c>
      <c r="AO11">
        <v>29938.6</v>
      </c>
    </row>
    <row r="12" spans="1:41" ht="12.75">
      <c r="A12" s="4" t="s">
        <v>53</v>
      </c>
      <c r="D12" s="5">
        <f>D11/D18</f>
        <v>0.83338977465659159</v>
      </c>
      <c r="E12" s="5">
        <f>E11/E18</f>
        <v>0.82771950006824346</v>
      </c>
      <c r="F12" s="5">
        <f>F11/F18</f>
        <v>0.81733728219035717</v>
      </c>
      <c r="G12" s="5">
        <f>G11/G18</f>
        <v>0.79419431905665594</v>
      </c>
      <c r="H12" s="5">
        <f>H11/H18</f>
        <v>0.78280340240842461</v>
      </c>
      <c r="I12" s="5">
        <f>I11/I18</f>
        <v>0.78647527164249509</v>
      </c>
      <c r="J12" s="5">
        <f>J11/J18</f>
        <v>0.77945066932837515</v>
      </c>
      <c r="K12" s="5">
        <f>K11/K18</f>
        <v>0.77195006330468208</v>
      </c>
      <c r="L12" s="5">
        <f>L11/L18</f>
        <v>0.76544200720860356</v>
      </c>
      <c r="M12" s="5">
        <f>M11/M18</f>
        <v>0.74371739566113526</v>
      </c>
      <c r="N12" s="5">
        <f>N11/N18</f>
        <v>0.71990819435849629</v>
      </c>
      <c r="O12" s="5">
        <f>O11/O18</f>
        <v>0.71058940570161133</v>
      </c>
      <c r="P12" s="5">
        <f>P11/P18</f>
        <v>0.69238533392459589</v>
      </c>
      <c r="Q12" s="5">
        <f>Q11/Q18</f>
        <v>0.68270491424544943</v>
      </c>
      <c r="R12" s="5">
        <f>R11/R18</f>
        <v>0.67359307449908501</v>
      </c>
      <c r="S12" s="5">
        <f>S11/S18</f>
        <v>0.66209443596300577</v>
      </c>
      <c r="T12" s="5">
        <f>T11/T18</f>
        <v>0.66041435618921829</v>
      </c>
      <c r="U12" s="5">
        <f>U11/U18</f>
        <v>0.65387236315153341</v>
      </c>
      <c r="V12" s="5">
        <f>V11/V18</f>
        <v>0.63925496926227976</v>
      </c>
      <c r="W12" s="5">
        <f>W11/W18</f>
        <v>0.64524319018905174</v>
      </c>
      <c r="X12" s="5">
        <f>X11/X18</f>
        <v>0.63722507372572501</v>
      </c>
      <c r="Y12" s="5">
        <f>Y11/Y18</f>
        <v>0.61881602855880313</v>
      </c>
      <c r="Z12" s="5">
        <f>Z11/Z18</f>
        <v>0.60933115252853098</v>
      </c>
      <c r="AA12" s="5">
        <f>AA11/AA18</f>
        <v>0.59175718495000573</v>
      </c>
      <c r="AB12" s="5">
        <f>AB11/AB18</f>
        <v>0.58439723848578251</v>
      </c>
      <c r="AC12" s="5">
        <f>AC11/AC18</f>
        <v>0.5760098449191462</v>
      </c>
      <c r="AD12" s="5">
        <f>AD11/AD18</f>
        <v>0.5572329885469377</v>
      </c>
      <c r="AE12" s="5">
        <f>AE11/AE18</f>
        <v>0.5437122003621685</v>
      </c>
      <c r="AF12" s="5">
        <f>AF11/AF18</f>
        <v>0.53221429040819368</v>
      </c>
      <c r="AG12" s="5">
        <f>AG11/AG18</f>
        <v>0.51887007886834813</v>
      </c>
      <c r="AH12" s="5">
        <f>AH11/AH18</f>
        <v>0.50714170064635977</v>
      </c>
      <c r="AI12" s="5">
        <f>AI11/AI18</f>
        <v>0.50443867847942603</v>
      </c>
      <c r="AJ12" s="5">
        <f>AJ11/AJ18</f>
        <v>0.50744074085126278</v>
      </c>
      <c r="AK12" s="5">
        <f>AK11/AK18</f>
        <v>0.5081877750933026</v>
      </c>
      <c r="AL12" s="5">
        <f>AL11/AL18</f>
        <v>0.49811817245639423</v>
      </c>
      <c r="AM12" s="5">
        <f>AM11/AM18</f>
        <v>0.48711972394093978</v>
      </c>
      <c r="AN12" s="5">
        <f>AN11/AN18</f>
        <v>0.47495794595867419</v>
      </c>
      <c r="AO12" s="5">
        <f>AO11/AO18</f>
        <v>0.4687732910112824</v>
      </c>
    </row>
    <row r="13" spans="1:41" ht="12.75">
      <c r="A13" s="3" t="s">
        <v>55</v>
      </c>
      <c r="D13">
        <v>231678.28</v>
      </c>
      <c r="E13">
        <v>242959.87</v>
      </c>
      <c r="F13">
        <v>256031.64</v>
      </c>
      <c r="G13">
        <v>257527.31</v>
      </c>
      <c r="H13">
        <v>259340.41</v>
      </c>
      <c r="I13">
        <v>273561.32</v>
      </c>
      <c r="J13">
        <v>283290.42</v>
      </c>
      <c r="K13">
        <v>294421.38</v>
      </c>
      <c r="L13">
        <v>303524.87</v>
      </c>
      <c r="M13">
        <v>302663.58</v>
      </c>
      <c r="N13">
        <v>300517.52</v>
      </c>
      <c r="O13">
        <v>300653.81</v>
      </c>
      <c r="P13">
        <v>304041.06</v>
      </c>
      <c r="Q13">
        <v>315980.03000000003</v>
      </c>
      <c r="R13">
        <v>324583.84000000003</v>
      </c>
      <c r="S13">
        <v>331370.92</v>
      </c>
      <c r="T13">
        <v>343499.68</v>
      </c>
      <c r="U13">
        <v>355455.01</v>
      </c>
      <c r="V13">
        <v>361300.42</v>
      </c>
      <c r="W13">
        <v>367477.62</v>
      </c>
      <c r="X13">
        <v>371076.45</v>
      </c>
      <c r="Y13">
        <v>371001.97</v>
      </c>
      <c r="Z13">
        <v>374250.97</v>
      </c>
      <c r="AA13">
        <v>377393.53</v>
      </c>
      <c r="AB13">
        <v>386902.08</v>
      </c>
      <c r="AC13">
        <v>397003.5</v>
      </c>
      <c r="AD13">
        <v>400522.54</v>
      </c>
      <c r="AE13">
        <v>402899.71</v>
      </c>
      <c r="AF13">
        <v>410834.49</v>
      </c>
      <c r="AG13">
        <v>419707.51</v>
      </c>
      <c r="AH13">
        <v>421155.7</v>
      </c>
      <c r="AI13">
        <v>430399.79</v>
      </c>
      <c r="AJ13">
        <v>445751.64</v>
      </c>
      <c r="AK13">
        <v>467024.38</v>
      </c>
      <c r="AL13">
        <v>478569.98</v>
      </c>
      <c r="AM13">
        <v>491159.92</v>
      </c>
      <c r="AN13">
        <v>504220.75</v>
      </c>
      <c r="AO13">
        <v>513610.79</v>
      </c>
    </row>
    <row r="14" spans="1:41" ht="12.75">
      <c r="A14" s="3" t="s">
        <v>56</v>
      </c>
      <c r="D14">
        <v>5533.54</v>
      </c>
      <c r="E14">
        <v>5803</v>
      </c>
      <c r="F14">
        <v>6115.21</v>
      </c>
      <c r="G14">
        <v>6150.93</v>
      </c>
      <c r="H14">
        <v>6194.24</v>
      </c>
      <c r="I14">
        <v>6533.9</v>
      </c>
      <c r="J14">
        <v>6766.28</v>
      </c>
      <c r="K14">
        <v>7032.13</v>
      </c>
      <c r="L14">
        <v>7249.57</v>
      </c>
      <c r="M14">
        <v>7229</v>
      </c>
      <c r="N14">
        <v>7177.74</v>
      </c>
      <c r="O14">
        <v>7180.99</v>
      </c>
      <c r="P14">
        <v>7261.9</v>
      </c>
      <c r="Q14">
        <v>7547.05</v>
      </c>
      <c r="R14">
        <v>7752.55</v>
      </c>
      <c r="S14">
        <v>7914.66</v>
      </c>
      <c r="T14">
        <v>8204.35</v>
      </c>
      <c r="U14">
        <v>8489.9</v>
      </c>
      <c r="V14">
        <v>8629.51</v>
      </c>
      <c r="W14">
        <v>8777.0499999999993</v>
      </c>
      <c r="X14">
        <v>8863.01</v>
      </c>
      <c r="Y14">
        <v>8861.23</v>
      </c>
      <c r="Z14">
        <v>8938.83</v>
      </c>
      <c r="AA14">
        <v>9013.89</v>
      </c>
      <c r="AB14">
        <v>9241</v>
      </c>
      <c r="AC14">
        <v>9482.27</v>
      </c>
      <c r="AD14">
        <v>9566.32</v>
      </c>
      <c r="AE14">
        <v>9623.09</v>
      </c>
      <c r="AF14">
        <v>9812.61</v>
      </c>
      <c r="AG14">
        <v>10024.540000000001</v>
      </c>
      <c r="AH14">
        <v>10059.129999999999</v>
      </c>
      <c r="AI14">
        <v>10279.92</v>
      </c>
      <c r="AJ14">
        <v>10646.59</v>
      </c>
      <c r="AK14">
        <v>11154.69</v>
      </c>
      <c r="AL14">
        <v>11430.45</v>
      </c>
      <c r="AM14">
        <v>11731.15</v>
      </c>
      <c r="AN14">
        <v>12043.11</v>
      </c>
      <c r="AO14">
        <v>12267.38</v>
      </c>
    </row>
    <row r="15" spans="1:41" ht="12.75">
      <c r="A15" s="6" t="s">
        <v>57</v>
      </c>
      <c r="B15" s="7"/>
      <c r="C15" s="7"/>
      <c r="D15" s="8">
        <f>1000*D14/200</f>
        <v>27667.7</v>
      </c>
      <c r="E15" s="8">
        <f t="shared" ref="E15:AO15" si="0">1000*E14/200</f>
        <v>29015</v>
      </c>
      <c r="F15" s="8">
        <f t="shared" si="0"/>
        <v>30576.05</v>
      </c>
      <c r="G15" s="8">
        <f t="shared" si="0"/>
        <v>30754.65</v>
      </c>
      <c r="H15" s="8">
        <f t="shared" si="0"/>
        <v>30971.200000000001</v>
      </c>
      <c r="I15" s="8">
        <f t="shared" si="0"/>
        <v>32669.5</v>
      </c>
      <c r="J15" s="8">
        <f t="shared" si="0"/>
        <v>33831.4</v>
      </c>
      <c r="K15" s="8">
        <f t="shared" si="0"/>
        <v>35160.65</v>
      </c>
      <c r="L15" s="8">
        <f t="shared" si="0"/>
        <v>36247.85</v>
      </c>
      <c r="M15" s="8">
        <f t="shared" si="0"/>
        <v>36145</v>
      </c>
      <c r="N15" s="8">
        <f t="shared" si="0"/>
        <v>35888.699999999997</v>
      </c>
      <c r="O15" s="8">
        <f t="shared" si="0"/>
        <v>35904.949999999997</v>
      </c>
      <c r="P15" s="8">
        <f t="shared" si="0"/>
        <v>36309.5</v>
      </c>
      <c r="Q15" s="8">
        <f t="shared" si="0"/>
        <v>37735.25</v>
      </c>
      <c r="R15" s="8">
        <f t="shared" si="0"/>
        <v>38762.75</v>
      </c>
      <c r="S15" s="8">
        <f t="shared" si="0"/>
        <v>39573.300000000003</v>
      </c>
      <c r="T15" s="8">
        <f t="shared" si="0"/>
        <v>41021.75</v>
      </c>
      <c r="U15" s="8">
        <f t="shared" si="0"/>
        <v>42449.5</v>
      </c>
      <c r="V15" s="8">
        <f t="shared" si="0"/>
        <v>43147.55</v>
      </c>
      <c r="W15" s="8">
        <f t="shared" si="0"/>
        <v>43885.25</v>
      </c>
      <c r="X15" s="8">
        <f t="shared" si="0"/>
        <v>44315.05</v>
      </c>
      <c r="Y15" s="8">
        <f t="shared" si="0"/>
        <v>44306.15</v>
      </c>
      <c r="Z15" s="8">
        <f t="shared" si="0"/>
        <v>44694.15</v>
      </c>
      <c r="AA15" s="8">
        <f t="shared" si="0"/>
        <v>45069.45</v>
      </c>
      <c r="AB15" s="8">
        <f t="shared" si="0"/>
        <v>46205</v>
      </c>
      <c r="AC15" s="8">
        <f t="shared" si="0"/>
        <v>47411.35</v>
      </c>
      <c r="AD15" s="8">
        <f t="shared" si="0"/>
        <v>47831.6</v>
      </c>
      <c r="AE15" s="8">
        <f t="shared" si="0"/>
        <v>48115.45</v>
      </c>
      <c r="AF15" s="8">
        <f t="shared" si="0"/>
        <v>49063.05</v>
      </c>
      <c r="AG15" s="8">
        <f t="shared" si="0"/>
        <v>50122.7</v>
      </c>
      <c r="AH15" s="8">
        <f t="shared" si="0"/>
        <v>50295.65</v>
      </c>
      <c r="AI15" s="8">
        <f t="shared" si="0"/>
        <v>51399.6</v>
      </c>
      <c r="AJ15" s="8">
        <f t="shared" si="0"/>
        <v>53232.95</v>
      </c>
      <c r="AK15" s="8">
        <f t="shared" si="0"/>
        <v>55773.45</v>
      </c>
      <c r="AL15" s="8">
        <f t="shared" si="0"/>
        <v>57152.25</v>
      </c>
      <c r="AM15" s="8">
        <f t="shared" si="0"/>
        <v>58655.75</v>
      </c>
      <c r="AN15" s="8">
        <f t="shared" si="0"/>
        <v>60215.55</v>
      </c>
      <c r="AO15" s="8">
        <f t="shared" si="0"/>
        <v>61336.9</v>
      </c>
    </row>
    <row r="16" spans="1:41" ht="12.75">
      <c r="A16" s="4" t="s">
        <v>58</v>
      </c>
      <c r="D16" s="7">
        <f t="shared" ref="D16:AO16" si="1">D14*OtoB</f>
        <v>231080.63039999999</v>
      </c>
      <c r="E16" s="7">
        <f t="shared" si="1"/>
        <v>242333.28</v>
      </c>
      <c r="F16" s="7">
        <f t="shared" si="1"/>
        <v>255371.16959999999</v>
      </c>
      <c r="G16" s="7">
        <f t="shared" si="1"/>
        <v>256862.83679999999</v>
      </c>
      <c r="H16" s="7">
        <f t="shared" si="1"/>
        <v>258671.46239999999</v>
      </c>
      <c r="I16" s="7">
        <f t="shared" si="1"/>
        <v>272855.66399999999</v>
      </c>
      <c r="J16" s="7">
        <f t="shared" si="1"/>
        <v>282559.85279999999</v>
      </c>
      <c r="K16" s="7">
        <f t="shared" si="1"/>
        <v>293661.7488</v>
      </c>
      <c r="L16" s="7">
        <f t="shared" si="1"/>
        <v>302742.04319999996</v>
      </c>
      <c r="M16" s="7">
        <f t="shared" si="1"/>
        <v>301883.03999999998</v>
      </c>
      <c r="N16" s="7">
        <f t="shared" si="1"/>
        <v>299742.42239999998</v>
      </c>
      <c r="O16" s="7">
        <f t="shared" si="1"/>
        <v>299878.14239999995</v>
      </c>
      <c r="P16" s="7">
        <f t="shared" si="1"/>
        <v>303256.94399999996</v>
      </c>
      <c r="Q16" s="7">
        <f t="shared" si="1"/>
        <v>315164.80800000002</v>
      </c>
      <c r="R16" s="7">
        <f t="shared" si="1"/>
        <v>323746.48800000001</v>
      </c>
      <c r="S16" s="7">
        <f t="shared" si="1"/>
        <v>330516.20159999997</v>
      </c>
      <c r="T16" s="7">
        <f t="shared" si="1"/>
        <v>342613.65600000002</v>
      </c>
      <c r="U16" s="7">
        <f t="shared" si="1"/>
        <v>354538.22399999999</v>
      </c>
      <c r="V16" s="7">
        <f t="shared" si="1"/>
        <v>360368.33759999997</v>
      </c>
      <c r="W16" s="7">
        <f t="shared" si="1"/>
        <v>366529.60799999995</v>
      </c>
      <c r="X16" s="7">
        <f t="shared" si="1"/>
        <v>370119.29759999999</v>
      </c>
      <c r="Y16" s="7">
        <f t="shared" si="1"/>
        <v>370044.96479999996</v>
      </c>
      <c r="Z16" s="7">
        <f t="shared" si="1"/>
        <v>373285.54079999996</v>
      </c>
      <c r="AA16" s="7">
        <f t="shared" si="1"/>
        <v>376420.04639999993</v>
      </c>
      <c r="AB16" s="7">
        <f t="shared" si="1"/>
        <v>385904.16</v>
      </c>
      <c r="AC16" s="7">
        <f t="shared" si="1"/>
        <v>395979.59519999998</v>
      </c>
      <c r="AD16" s="7">
        <f t="shared" si="1"/>
        <v>399489.5232</v>
      </c>
      <c r="AE16" s="7">
        <f t="shared" si="1"/>
        <v>401860.23839999997</v>
      </c>
      <c r="AF16" s="7">
        <f t="shared" si="1"/>
        <v>409774.59360000002</v>
      </c>
      <c r="AG16" s="7">
        <f t="shared" si="1"/>
        <v>418624.7904</v>
      </c>
      <c r="AH16" s="7">
        <f t="shared" si="1"/>
        <v>420069.26879999996</v>
      </c>
      <c r="AI16" s="7">
        <f t="shared" si="1"/>
        <v>429289.45919999998</v>
      </c>
      <c r="AJ16" s="7">
        <f t="shared" si="1"/>
        <v>444601.59839999996</v>
      </c>
      <c r="AK16" s="7">
        <f t="shared" si="1"/>
        <v>465819.85440000001</v>
      </c>
      <c r="AL16" s="7">
        <f t="shared" si="1"/>
        <v>477335.592</v>
      </c>
      <c r="AM16" s="7">
        <f t="shared" si="1"/>
        <v>489892.82399999996</v>
      </c>
      <c r="AN16" s="7">
        <f t="shared" si="1"/>
        <v>502920.27360000001</v>
      </c>
      <c r="AO16" s="7">
        <f t="shared" si="1"/>
        <v>512285.78879999992</v>
      </c>
    </row>
    <row r="17" spans="1:41" ht="12.75">
      <c r="A17" s="3" t="s">
        <v>59</v>
      </c>
      <c r="D17">
        <v>12936.21</v>
      </c>
      <c r="E17">
        <v>13662.4</v>
      </c>
      <c r="F17">
        <v>14576.8</v>
      </c>
      <c r="G17">
        <v>14820.28</v>
      </c>
      <c r="H17">
        <v>14985.84</v>
      </c>
      <c r="I17">
        <v>15734.36</v>
      </c>
      <c r="J17">
        <v>16381.78</v>
      </c>
      <c r="K17">
        <v>17112.02</v>
      </c>
      <c r="L17">
        <v>17837.72</v>
      </c>
      <c r="M17">
        <v>18137.89</v>
      </c>
      <c r="N17">
        <v>18428.919999999998</v>
      </c>
      <c r="O17">
        <v>18474.650000000001</v>
      </c>
      <c r="P17">
        <v>18985.23</v>
      </c>
      <c r="Q17">
        <v>19836.669999999998</v>
      </c>
      <c r="R17">
        <v>20539.689999999999</v>
      </c>
      <c r="S17">
        <v>21212.07</v>
      </c>
      <c r="T17">
        <v>21942.46</v>
      </c>
      <c r="U17">
        <v>22913.85</v>
      </c>
      <c r="V17">
        <v>23765.13</v>
      </c>
      <c r="W17">
        <v>24228.79</v>
      </c>
      <c r="X17">
        <v>24583.17</v>
      </c>
      <c r="Y17">
        <v>25135.03</v>
      </c>
      <c r="Z17">
        <v>25580.66</v>
      </c>
      <c r="AA17">
        <v>26432.71</v>
      </c>
      <c r="AB17">
        <v>27190.7</v>
      </c>
      <c r="AC17">
        <v>28115</v>
      </c>
      <c r="AD17">
        <v>29163.13</v>
      </c>
      <c r="AE17">
        <v>29856.47</v>
      </c>
      <c r="AF17">
        <v>30836.3</v>
      </c>
      <c r="AG17">
        <v>32150.11</v>
      </c>
      <c r="AH17">
        <v>32674.34</v>
      </c>
      <c r="AI17">
        <v>33312.78</v>
      </c>
      <c r="AJ17">
        <v>34206.720000000001</v>
      </c>
      <c r="AK17">
        <v>35597.21</v>
      </c>
      <c r="AL17">
        <v>36849.269999999997</v>
      </c>
      <c r="AM17">
        <v>38300.65</v>
      </c>
      <c r="AN17">
        <v>39783.67</v>
      </c>
      <c r="AO17">
        <v>40481.519999999997</v>
      </c>
    </row>
    <row r="18" spans="1:41" ht="12.75">
      <c r="A18" s="3" t="s">
        <v>60</v>
      </c>
      <c r="D18">
        <v>17540.34</v>
      </c>
      <c r="E18">
        <v>18463.32</v>
      </c>
      <c r="F18">
        <v>19705.28</v>
      </c>
      <c r="G18">
        <v>20250.509999999998</v>
      </c>
      <c r="H18">
        <v>20644.2</v>
      </c>
      <c r="I18">
        <v>21708.68</v>
      </c>
      <c r="J18">
        <v>22642.1</v>
      </c>
      <c r="K18">
        <v>23647.54</v>
      </c>
      <c r="L18">
        <v>24570.639999999999</v>
      </c>
      <c r="M18">
        <v>25098.27</v>
      </c>
      <c r="N18">
        <v>25532.2</v>
      </c>
      <c r="O18">
        <v>25752.720000000001</v>
      </c>
      <c r="P18">
        <v>26542.07</v>
      </c>
      <c r="Q18">
        <v>27702.32</v>
      </c>
      <c r="R18">
        <v>28668.54</v>
      </c>
      <c r="S18">
        <v>29692.29</v>
      </c>
      <c r="T18">
        <v>30756.63</v>
      </c>
      <c r="U18">
        <v>32093.71</v>
      </c>
      <c r="V18">
        <v>33253.93</v>
      </c>
      <c r="W18">
        <v>33357.019999999997</v>
      </c>
      <c r="X18">
        <v>33814.519999999997</v>
      </c>
      <c r="Y18">
        <v>34556.07</v>
      </c>
      <c r="Z18">
        <v>35314.18</v>
      </c>
      <c r="AA18">
        <v>36555.230000000003</v>
      </c>
      <c r="AB18">
        <v>37829.97</v>
      </c>
      <c r="AC18">
        <v>39354.31</v>
      </c>
      <c r="AD18">
        <v>40992.53</v>
      </c>
      <c r="AE18">
        <v>42085.39</v>
      </c>
      <c r="AF18">
        <v>43673.63</v>
      </c>
      <c r="AG18">
        <v>45761.07</v>
      </c>
      <c r="AH18">
        <v>46939.8</v>
      </c>
      <c r="AI18">
        <v>48348.85</v>
      </c>
      <c r="AJ18">
        <v>50266.5</v>
      </c>
      <c r="AK18">
        <v>52884.33</v>
      </c>
      <c r="AL18">
        <v>55438.13</v>
      </c>
      <c r="AM18">
        <v>58465.75</v>
      </c>
      <c r="AN18">
        <v>61747.93</v>
      </c>
      <c r="AO18">
        <v>63865.84</v>
      </c>
    </row>
    <row r="19" spans="1:41" ht="12.75">
      <c r="A19" s="3" t="s">
        <v>61</v>
      </c>
      <c r="D19">
        <v>3759.23</v>
      </c>
      <c r="E19">
        <v>3836.48</v>
      </c>
      <c r="F19">
        <v>3914.38</v>
      </c>
      <c r="G19">
        <v>3990.58</v>
      </c>
      <c r="H19">
        <v>4065.31</v>
      </c>
      <c r="I19">
        <v>4139.12</v>
      </c>
      <c r="J19">
        <v>4212.43</v>
      </c>
      <c r="K19">
        <v>4286.6499999999996</v>
      </c>
      <c r="L19">
        <v>4362.32</v>
      </c>
      <c r="M19">
        <v>4438.46</v>
      </c>
      <c r="N19">
        <v>4514.24</v>
      </c>
      <c r="O19">
        <v>4592.9399999999996</v>
      </c>
      <c r="P19">
        <v>4673.07</v>
      </c>
      <c r="Q19">
        <v>4752.97</v>
      </c>
      <c r="R19">
        <v>4834.28</v>
      </c>
      <c r="S19">
        <v>4918.7299999999996</v>
      </c>
      <c r="T19">
        <v>5004.5200000000004</v>
      </c>
      <c r="U19">
        <v>5091.7</v>
      </c>
      <c r="V19">
        <v>5178.0200000000004</v>
      </c>
      <c r="W19">
        <v>5265.24</v>
      </c>
      <c r="X19">
        <v>5350.29</v>
      </c>
      <c r="Y19">
        <v>5433.69</v>
      </c>
      <c r="Z19">
        <v>5517.34</v>
      </c>
      <c r="AA19">
        <v>5599.23</v>
      </c>
      <c r="AB19">
        <v>5680.36</v>
      </c>
      <c r="AC19">
        <v>5760.63</v>
      </c>
      <c r="AD19">
        <v>5840.82</v>
      </c>
      <c r="AE19">
        <v>5920.09</v>
      </c>
      <c r="AF19">
        <v>5999.54</v>
      </c>
      <c r="AG19">
        <v>6074.01</v>
      </c>
      <c r="AH19">
        <v>6151.12</v>
      </c>
      <c r="AI19">
        <v>6228.16</v>
      </c>
      <c r="AJ19">
        <v>6305.6</v>
      </c>
      <c r="AK19">
        <v>6382.47</v>
      </c>
      <c r="AL19">
        <v>6458.61</v>
      </c>
      <c r="AM19">
        <v>6534.54</v>
      </c>
      <c r="AN19">
        <v>6610.49</v>
      </c>
      <c r="AO19">
        <v>6687.9</v>
      </c>
    </row>
    <row r="20" spans="1:41" ht="12.75">
      <c r="A20" s="4" t="s">
        <v>62</v>
      </c>
      <c r="D20">
        <f>D18/D16</f>
        <v>7.590571295239118E-2</v>
      </c>
      <c r="E20">
        <f>E18/E16</f>
        <v>7.6189782930351127E-2</v>
      </c>
      <c r="F20">
        <f>F18/F16</f>
        <v>7.7163291497882536E-2</v>
      </c>
      <c r="G20">
        <f>G18/G16</f>
        <v>7.883783521306964E-2</v>
      </c>
      <c r="H20">
        <f>H18/H16</f>
        <v>7.9808571879013745E-2</v>
      </c>
      <c r="I20">
        <f>I18/I16</f>
        <v>7.9561038542340839E-2</v>
      </c>
      <c r="J20">
        <f>J18/J16</f>
        <v>8.0132049106163741E-2</v>
      </c>
      <c r="K20">
        <f>K18/K16</f>
        <v>8.0526456362232227E-2</v>
      </c>
      <c r="L20">
        <f>L18/L16</f>
        <v>8.1160316354765227E-2</v>
      </c>
      <c r="M20">
        <f>M18/M16</f>
        <v>8.3139052793426232E-2</v>
      </c>
      <c r="N20">
        <f>N18/N16</f>
        <v>8.5180468602231468E-2</v>
      </c>
      <c r="O20">
        <f>O18/O16</f>
        <v>8.5877282665200366E-2</v>
      </c>
      <c r="P20">
        <f>P18/P16</f>
        <v>8.7523370940518361E-2</v>
      </c>
      <c r="Q20">
        <f>Q18/Q16</f>
        <v>8.7897884842523408E-2</v>
      </c>
      <c r="R20">
        <f>R18/R16</f>
        <v>8.855243550935446E-2</v>
      </c>
      <c r="S20">
        <f>S18/S16</f>
        <v>8.9836110472836808E-2</v>
      </c>
      <c r="T20">
        <f>T18/T16</f>
        <v>8.9770589879814941E-2</v>
      </c>
      <c r="U20">
        <f>U18/U16</f>
        <v>9.0522566616117531E-2</v>
      </c>
      <c r="V20">
        <f>V18/V16</f>
        <v>9.2277613015245105E-2</v>
      </c>
      <c r="W20">
        <f>W18/W16</f>
        <v>9.1007709259875127E-2</v>
      </c>
      <c r="X20">
        <f>X18/X16</f>
        <v>9.1361137393447811E-2</v>
      </c>
      <c r="Y20">
        <f>Y18/Y16</f>
        <v>9.3383435223005101E-2</v>
      </c>
      <c r="Z20">
        <f>Z18/Z16</f>
        <v>9.4603664327091455E-2</v>
      </c>
      <c r="AA20">
        <f>AA18/AA16</f>
        <v>9.7112867259877181E-2</v>
      </c>
      <c r="AB20">
        <f>AB18/AB16</f>
        <v>9.8029443372675759E-2</v>
      </c>
      <c r="AC20">
        <f>AC18/AC16</f>
        <v>9.9384691729186347E-2</v>
      </c>
      <c r="AD20">
        <f>AD18/AD16</f>
        <v>0.10261227796824485</v>
      </c>
      <c r="AE20">
        <f>AE18/AE16</f>
        <v>0.10472643466186726</v>
      </c>
      <c r="AF20">
        <f>AF18/AF16</f>
        <v>0.1065796432529242</v>
      </c>
      <c r="AG20">
        <f>AG18/AG16</f>
        <v>0.10931285258160382</v>
      </c>
      <c r="AH20">
        <f>AH18/AH16</f>
        <v>0.11174299927745633</v>
      </c>
      <c r="AI20">
        <f>AI18/AI16</f>
        <v>0.11262529038122723</v>
      </c>
      <c r="AJ20">
        <f>AJ18/AJ16</f>
        <v>0.1130596475156532</v>
      </c>
      <c r="AK20">
        <f>AK18/AK16</f>
        <v>0.11352957479263684</v>
      </c>
      <c r="AL20">
        <f>AL18/AL16</f>
        <v>0.11614078423885893</v>
      </c>
      <c r="AM20">
        <f>AM18/AM16</f>
        <v>0.11934396083335976</v>
      </c>
      <c r="AN20">
        <f>AN18/AN16</f>
        <v>0.12277876482885934</v>
      </c>
      <c r="AO20">
        <f>AO18/AO16</f>
        <v>0.12466838119714792</v>
      </c>
    </row>
    <row r="21" spans="1:41" ht="12.75">
      <c r="A21" s="4" t="s">
        <v>63</v>
      </c>
      <c r="B21">
        <v>19</v>
      </c>
      <c r="D21" s="8">
        <f>D16/D18</f>
        <v>13.174238948617871</v>
      </c>
      <c r="E21" s="8">
        <f>E16/E18</f>
        <v>13.125119425975393</v>
      </c>
      <c r="F21" s="8">
        <f>F16/F18</f>
        <v>12.959530115786226</v>
      </c>
      <c r="G21" s="8">
        <f>G16/G18</f>
        <v>12.684265077768412</v>
      </c>
      <c r="H21" s="8">
        <f>H16/H18</f>
        <v>12.529982387304909</v>
      </c>
      <c r="I21" s="8">
        <f>I16/I18</f>
        <v>12.568966146260388</v>
      </c>
      <c r="J21" s="8">
        <f>J16/J18</f>
        <v>12.479401327615372</v>
      </c>
      <c r="K21" s="8">
        <f>K16/K18</f>
        <v>12.418278975318362</v>
      </c>
      <c r="L21" s="8">
        <f>L16/L18</f>
        <v>12.321292534504595</v>
      </c>
      <c r="M21" s="8">
        <f>M16/M18</f>
        <v>12.028041773397129</v>
      </c>
      <c r="N21" s="8">
        <f>N16/N18</f>
        <v>11.739780449784977</v>
      </c>
      <c r="O21" s="8">
        <f>O16/O18</f>
        <v>11.644523079503832</v>
      </c>
      <c r="P21" s="8">
        <f>P16/P18</f>
        <v>11.425519712667473</v>
      </c>
      <c r="Q21" s="8">
        <f>Q16/Q18</f>
        <v>11.376838041001621</v>
      </c>
      <c r="R21" s="8">
        <f>R16/R18</f>
        <v>11.292744171834352</v>
      </c>
      <c r="S21" s="8">
        <f>S16/S18</f>
        <v>11.131381297973311</v>
      </c>
      <c r="T21" s="8">
        <f>T16/T18</f>
        <v>11.139505726082474</v>
      </c>
      <c r="U21" s="8">
        <f>U16/U18</f>
        <v>11.046969141305258</v>
      </c>
      <c r="V21" s="8">
        <f>V16/V18</f>
        <v>10.836864623218968</v>
      </c>
      <c r="W21" s="8">
        <f>W16/W18</f>
        <v>10.988080110273639</v>
      </c>
      <c r="X21" s="8">
        <f>X16/X18</f>
        <v>10.945573014196269</v>
      </c>
      <c r="Y21" s="8">
        <f>Y16/Y18</f>
        <v>10.708537307627862</v>
      </c>
      <c r="Z21" s="8">
        <f>Z16/Z18</f>
        <v>10.570415079721515</v>
      </c>
      <c r="AA21" s="8">
        <f>AA16/AA18</f>
        <v>10.29729662212493</v>
      </c>
      <c r="AB21" s="8">
        <f>AB16/AB18</f>
        <v>10.20101681286028</v>
      </c>
      <c r="AC21" s="8">
        <f>AC16/AC18</f>
        <v>10.061911775355735</v>
      </c>
      <c r="AD21" s="8">
        <f>AD16/AD18</f>
        <v>9.7454224757535091</v>
      </c>
      <c r="AE21" s="8">
        <f>AE16/AE18</f>
        <v>9.5486875231523332</v>
      </c>
      <c r="AF21" s="8">
        <f>AF16/AF18</f>
        <v>9.3826547873396375</v>
      </c>
      <c r="AG21" s="8">
        <f>AG16/AG18</f>
        <v>9.1480551132217851</v>
      </c>
      <c r="AH21" s="8">
        <f>AH16/AH18</f>
        <v>8.9491064895887913</v>
      </c>
      <c r="AI21" s="8">
        <f>AI16/AI18</f>
        <v>8.8790004146944543</v>
      </c>
      <c r="AJ21" s="8">
        <f>AJ16/AJ18</f>
        <v>8.8448887111694656</v>
      </c>
      <c r="AK21" s="8">
        <f>AK16/AK18</f>
        <v>8.808277506777527</v>
      </c>
      <c r="AL21" s="8">
        <f>AL16/AL18</f>
        <v>8.6102397754036808</v>
      </c>
      <c r="AM21" s="8">
        <f>AM16/AM18</f>
        <v>8.3791420447013838</v>
      </c>
      <c r="AN21" s="8">
        <f>AN16/AN18</f>
        <v>8.1447309019103962</v>
      </c>
      <c r="AO21" s="8">
        <f>AO16/AO18</f>
        <v>8.0212800583222581</v>
      </c>
    </row>
    <row r="22" spans="1:41" ht="12.75">
      <c r="A22" s="4" t="s">
        <v>64</v>
      </c>
      <c r="B22" s="9">
        <f>1/B21</f>
        <v>5.2631578947368418E-2</v>
      </c>
      <c r="C22" s="9"/>
      <c r="D22" s="9">
        <f>1/D21</f>
        <v>7.590571295239118E-2</v>
      </c>
      <c r="E22" s="9">
        <f t="shared" ref="E22:AO22" si="2">1/E21</f>
        <v>7.6189782930351127E-2</v>
      </c>
      <c r="F22" s="9">
        <f t="shared" si="2"/>
        <v>7.7163291497882536E-2</v>
      </c>
      <c r="G22" s="9">
        <f t="shared" si="2"/>
        <v>7.883783521306964E-2</v>
      </c>
      <c r="H22" s="9">
        <f t="shared" si="2"/>
        <v>7.9808571879013745E-2</v>
      </c>
      <c r="I22" s="9">
        <f t="shared" si="2"/>
        <v>7.9561038542340839E-2</v>
      </c>
      <c r="J22" s="9">
        <f t="shared" si="2"/>
        <v>8.0132049106163741E-2</v>
      </c>
      <c r="K22" s="9">
        <f t="shared" si="2"/>
        <v>8.0526456362232227E-2</v>
      </c>
      <c r="L22" s="9">
        <f t="shared" si="2"/>
        <v>8.1160316354765227E-2</v>
      </c>
      <c r="M22" s="9">
        <f t="shared" si="2"/>
        <v>8.3139052793426232E-2</v>
      </c>
      <c r="N22" s="9">
        <f t="shared" si="2"/>
        <v>8.5180468602231468E-2</v>
      </c>
      <c r="O22" s="9">
        <f t="shared" si="2"/>
        <v>8.5877282665200366E-2</v>
      </c>
      <c r="P22" s="9">
        <f t="shared" si="2"/>
        <v>8.7523370940518361E-2</v>
      </c>
      <c r="Q22" s="9">
        <f t="shared" si="2"/>
        <v>8.7897884842523394E-2</v>
      </c>
      <c r="R22" s="9">
        <f t="shared" si="2"/>
        <v>8.8552435509354474E-2</v>
      </c>
      <c r="S22" s="9">
        <f t="shared" si="2"/>
        <v>8.9836110472836808E-2</v>
      </c>
      <c r="T22" s="9">
        <f t="shared" si="2"/>
        <v>8.9770589879814955E-2</v>
      </c>
      <c r="U22" s="9">
        <f t="shared" si="2"/>
        <v>9.0522566616117545E-2</v>
      </c>
      <c r="V22" s="9">
        <f t="shared" si="2"/>
        <v>9.2277613015245119E-2</v>
      </c>
      <c r="W22" s="9">
        <f t="shared" si="2"/>
        <v>9.1007709259875127E-2</v>
      </c>
      <c r="X22" s="9">
        <f t="shared" si="2"/>
        <v>9.1361137393447811E-2</v>
      </c>
      <c r="Y22" s="9">
        <f t="shared" si="2"/>
        <v>9.3383435223005101E-2</v>
      </c>
      <c r="Z22" s="9">
        <f t="shared" si="2"/>
        <v>9.4603664327091469E-2</v>
      </c>
      <c r="AA22" s="9">
        <f t="shared" si="2"/>
        <v>9.7112867259877181E-2</v>
      </c>
      <c r="AB22" s="9">
        <f t="shared" si="2"/>
        <v>9.8029443372675745E-2</v>
      </c>
      <c r="AC22" s="9">
        <f t="shared" si="2"/>
        <v>9.9384691729186361E-2</v>
      </c>
      <c r="AD22" s="9">
        <f t="shared" si="2"/>
        <v>0.10261227796824485</v>
      </c>
      <c r="AE22" s="9">
        <f t="shared" si="2"/>
        <v>0.10472643466186726</v>
      </c>
      <c r="AF22" s="9">
        <f t="shared" si="2"/>
        <v>0.10657964325292421</v>
      </c>
      <c r="AG22" s="9">
        <f t="shared" si="2"/>
        <v>0.10931285258160382</v>
      </c>
      <c r="AH22" s="9">
        <f t="shared" si="2"/>
        <v>0.11174299927745632</v>
      </c>
      <c r="AI22" s="9">
        <f t="shared" si="2"/>
        <v>0.11262529038122723</v>
      </c>
      <c r="AJ22" s="9">
        <f t="shared" si="2"/>
        <v>0.11305964751565321</v>
      </c>
      <c r="AK22" s="9">
        <f t="shared" si="2"/>
        <v>0.11352957479263684</v>
      </c>
      <c r="AL22" s="9">
        <f t="shared" si="2"/>
        <v>0.11614078423885892</v>
      </c>
      <c r="AM22" s="9">
        <f t="shared" si="2"/>
        <v>0.11934396083335977</v>
      </c>
      <c r="AN22" s="9">
        <f t="shared" si="2"/>
        <v>0.12277876482885934</v>
      </c>
      <c r="AO22" s="9">
        <f t="shared" si="2"/>
        <v>0.1246683811971479</v>
      </c>
    </row>
    <row r="23" spans="1:41" ht="12.75">
      <c r="A23" s="10"/>
    </row>
    <row r="24" spans="1:41" ht="12.75">
      <c r="A24" s="4" t="s">
        <v>65</v>
      </c>
      <c r="B24" s="7"/>
      <c r="C24" s="7"/>
      <c r="D24" s="11">
        <f>D18*$C$28</f>
        <v>1</v>
      </c>
      <c r="E24" s="11">
        <f t="shared" ref="E24:AO24" si="3">E18*$C$28</f>
        <v>1.052620416708</v>
      </c>
      <c r="F24" s="11">
        <f t="shared" si="3"/>
        <v>1.1234263417926904</v>
      </c>
      <c r="G24" s="11">
        <f t="shared" si="3"/>
        <v>1.1545106879342133</v>
      </c>
      <c r="H24" s="11">
        <f t="shared" si="3"/>
        <v>1.1769555208165863</v>
      </c>
      <c r="I24" s="11">
        <f t="shared" si="3"/>
        <v>1.2376430559498846</v>
      </c>
      <c r="J24" s="11">
        <f t="shared" si="3"/>
        <v>1.2908586720667898</v>
      </c>
      <c r="K24" s="11">
        <f t="shared" si="3"/>
        <v>1.3481802519221406</v>
      </c>
      <c r="L24" s="11">
        <f t="shared" si="3"/>
        <v>1.4008075100026567</v>
      </c>
      <c r="M24" s="11">
        <f t="shared" si="3"/>
        <v>1.4308884548418104</v>
      </c>
      <c r="N24" s="11">
        <f t="shared" si="3"/>
        <v>1.4556274279746002</v>
      </c>
      <c r="O24" s="11">
        <f t="shared" si="3"/>
        <v>1.4681995902017864</v>
      </c>
      <c r="P24" s="11">
        <f t="shared" si="3"/>
        <v>1.5132015684986722</v>
      </c>
      <c r="Q24" s="11">
        <f t="shared" si="3"/>
        <v>1.5793490890142379</v>
      </c>
      <c r="R24" s="11">
        <f t="shared" si="3"/>
        <v>1.6344346802855589</v>
      </c>
      <c r="S24" s="11">
        <f t="shared" si="3"/>
        <v>1.6928001395639993</v>
      </c>
      <c r="T24" s="11">
        <f t="shared" si="3"/>
        <v>1.753479693096029</v>
      </c>
      <c r="U24" s="11">
        <f t="shared" si="3"/>
        <v>1.8297085461285243</v>
      </c>
      <c r="V24" s="11">
        <f t="shared" si="3"/>
        <v>1.8958543563009611</v>
      </c>
      <c r="W24" s="11">
        <f t="shared" si="3"/>
        <v>1.9017316654067136</v>
      </c>
      <c r="X24" s="11">
        <f t="shared" si="3"/>
        <v>1.9278143981245515</v>
      </c>
      <c r="Y24" s="11">
        <f t="shared" si="3"/>
        <v>1.9700912297025028</v>
      </c>
      <c r="Z24" s="11">
        <f t="shared" si="3"/>
        <v>2.0133121706876835</v>
      </c>
      <c r="AA24" s="11">
        <f t="shared" si="3"/>
        <v>2.0840662153641265</v>
      </c>
      <c r="AB24" s="11">
        <f t="shared" si="3"/>
        <v>2.1567409753744795</v>
      </c>
      <c r="AC24" s="11">
        <f t="shared" si="3"/>
        <v>2.2436457902184332</v>
      </c>
      <c r="AD24" s="11">
        <f t="shared" si="3"/>
        <v>2.3370430675802178</v>
      </c>
      <c r="AE24" s="11">
        <f t="shared" si="3"/>
        <v>2.3993485873135869</v>
      </c>
      <c r="AF24" s="11">
        <f t="shared" si="3"/>
        <v>2.4898964330223929</v>
      </c>
      <c r="AG24" s="11">
        <f t="shared" si="3"/>
        <v>2.6089043883984004</v>
      </c>
      <c r="AH24" s="11">
        <f t="shared" si="3"/>
        <v>2.6761054802814543</v>
      </c>
      <c r="AI24" s="11">
        <f t="shared" si="3"/>
        <v>2.7564374464805126</v>
      </c>
      <c r="AJ24" s="11">
        <f t="shared" si="3"/>
        <v>2.8657654298605384</v>
      </c>
      <c r="AK24" s="11">
        <f t="shared" si="3"/>
        <v>3.0150116816435713</v>
      </c>
      <c r="AL24" s="11">
        <f t="shared" si="3"/>
        <v>3.1606074910748592</v>
      </c>
      <c r="AM24" s="11">
        <f t="shared" si="3"/>
        <v>3.3332164598861822</v>
      </c>
      <c r="AN24" s="11">
        <f t="shared" si="3"/>
        <v>3.5203382602617737</v>
      </c>
      <c r="AO24" s="11">
        <f t="shared" si="3"/>
        <v>3.6410833541425078</v>
      </c>
    </row>
    <row r="25" spans="1:41" ht="12.75">
      <c r="A25" s="4" t="s">
        <v>66</v>
      </c>
      <c r="B25" s="7"/>
      <c r="C25" s="7"/>
      <c r="D25" s="11">
        <f>D16*$C$29</f>
        <v>0.60383386581469645</v>
      </c>
      <c r="E25" s="11">
        <f t="shared" ref="E25:AO25" si="4">E16*$C$29</f>
        <v>0.63323802183099487</v>
      </c>
      <c r="F25" s="11">
        <f t="shared" si="4"/>
        <v>0.66730716585923111</v>
      </c>
      <c r="G25" s="11">
        <f t="shared" si="4"/>
        <v>0.67120502250920588</v>
      </c>
      <c r="H25" s="11">
        <f t="shared" si="4"/>
        <v>0.67593111913603687</v>
      </c>
      <c r="I25" s="11">
        <f t="shared" si="4"/>
        <v>0.71299567651930684</v>
      </c>
      <c r="J25" s="11">
        <f t="shared" si="4"/>
        <v>0.73835356924946138</v>
      </c>
      <c r="K25" s="11">
        <f t="shared" si="4"/>
        <v>0.76736379294475177</v>
      </c>
      <c r="L25" s="11">
        <f t="shared" si="4"/>
        <v>0.79109139512757631</v>
      </c>
      <c r="M25" s="11">
        <f t="shared" si="4"/>
        <v>0.78884674475551642</v>
      </c>
      <c r="N25" s="11">
        <f t="shared" si="4"/>
        <v>0.78325312404225489</v>
      </c>
      <c r="O25" s="11">
        <f t="shared" si="4"/>
        <v>0.78360777225368872</v>
      </c>
      <c r="P25" s="11">
        <f t="shared" si="4"/>
        <v>0.79243687588049305</v>
      </c>
      <c r="Q25" s="11">
        <f t="shared" si="4"/>
        <v>0.82355316433906778</v>
      </c>
      <c r="R25" s="11">
        <f t="shared" si="4"/>
        <v>0.84597784355434769</v>
      </c>
      <c r="S25" s="11">
        <f t="shared" si="4"/>
        <v>0.86366769634066898</v>
      </c>
      <c r="T25" s="11">
        <f t="shared" si="4"/>
        <v>0.89527940106998505</v>
      </c>
      <c r="U25" s="11">
        <f t="shared" si="4"/>
        <v>0.92643933853919758</v>
      </c>
      <c r="V25" s="11">
        <f t="shared" si="4"/>
        <v>0.94167393447713055</v>
      </c>
      <c r="W25" s="11">
        <f t="shared" si="4"/>
        <v>0.95777387205096209</v>
      </c>
      <c r="X25" s="11">
        <f t="shared" si="4"/>
        <v>0.96715404443707154</v>
      </c>
      <c r="Y25" s="11">
        <f t="shared" si="4"/>
        <v>0.96695980633973233</v>
      </c>
      <c r="Z25" s="11">
        <f t="shared" si="4"/>
        <v>0.97542771440350706</v>
      </c>
      <c r="AA25" s="11">
        <f t="shared" si="4"/>
        <v>0.98361845124973046</v>
      </c>
      <c r="AB25" s="11">
        <f t="shared" si="4"/>
        <v>1.0084012682647292</v>
      </c>
      <c r="AC25" s="11">
        <f t="shared" si="4"/>
        <v>1.0347292602563136</v>
      </c>
      <c r="AD25" s="11">
        <f t="shared" si="4"/>
        <v>1.0439010086166265</v>
      </c>
      <c r="AE25" s="11">
        <f t="shared" si="4"/>
        <v>1.0500958944514267</v>
      </c>
      <c r="AF25" s="11">
        <f t="shared" si="4"/>
        <v>1.070776795691718</v>
      </c>
      <c r="AG25" s="11">
        <f t="shared" si="4"/>
        <v>1.093903132753004</v>
      </c>
      <c r="AH25" s="11">
        <f t="shared" si="4"/>
        <v>1.0976776809479261</v>
      </c>
      <c r="AI25" s="11">
        <f t="shared" si="4"/>
        <v>1.1217708435948441</v>
      </c>
      <c r="AJ25" s="11">
        <f t="shared" si="4"/>
        <v>1.1617828004214461</v>
      </c>
      <c r="AK25" s="11">
        <f t="shared" si="4"/>
        <v>1.2172279561843842</v>
      </c>
      <c r="AL25" s="11">
        <f t="shared" si="4"/>
        <v>1.2473195841182312</v>
      </c>
      <c r="AM25" s="11">
        <f t="shared" si="4"/>
        <v>1.2801327278653585</v>
      </c>
      <c r="AN25" s="11">
        <f t="shared" si="4"/>
        <v>1.3141745912619462</v>
      </c>
      <c r="AO25" s="11">
        <f t="shared" si="4"/>
        <v>1.3386475003014147</v>
      </c>
    </row>
    <row r="26" spans="1:41" ht="12.75">
      <c r="A26" s="4" t="s">
        <v>67</v>
      </c>
      <c r="B26" s="7"/>
      <c r="C26" s="7"/>
      <c r="D26" s="11">
        <f>D22*$C$30</f>
        <v>0.3961661341853035</v>
      </c>
      <c r="E26" s="11">
        <f t="shared" ref="E26:AO26" si="5">E22*$C$30</f>
        <v>0.3976487486108749</v>
      </c>
      <c r="F26" s="11">
        <f t="shared" si="5"/>
        <v>0.40272967217768318</v>
      </c>
      <c r="G26" s="11">
        <f t="shared" si="5"/>
        <v>0.41146942949458054</v>
      </c>
      <c r="H26" s="11">
        <f t="shared" si="5"/>
        <v>0.41653588598778568</v>
      </c>
      <c r="I26" s="11">
        <f t="shared" si="5"/>
        <v>0.41524396313695622</v>
      </c>
      <c r="J26" s="11">
        <f t="shared" si="5"/>
        <v>0.41822417422845304</v>
      </c>
      <c r="K26" s="11">
        <f t="shared" si="5"/>
        <v>0.420282659576312</v>
      </c>
      <c r="L26" s="11">
        <f t="shared" si="5"/>
        <v>0.42359089360889429</v>
      </c>
      <c r="M26" s="11">
        <f t="shared" si="5"/>
        <v>0.43391828972949459</v>
      </c>
      <c r="N26" s="11">
        <f t="shared" si="5"/>
        <v>0.44457282122367059</v>
      </c>
      <c r="O26" s="11">
        <f t="shared" si="5"/>
        <v>0.44820962434210632</v>
      </c>
      <c r="P26" s="11">
        <f t="shared" si="5"/>
        <v>0.45680086738819303</v>
      </c>
      <c r="Q26" s="11">
        <f t="shared" si="5"/>
        <v>0.45875552559486904</v>
      </c>
      <c r="R26" s="11">
        <f t="shared" si="5"/>
        <v>0.46217174813228895</v>
      </c>
      <c r="S26" s="11">
        <f t="shared" si="5"/>
        <v>0.4688714882184169</v>
      </c>
      <c r="T26" s="11">
        <f t="shared" si="5"/>
        <v>0.4685295239704389</v>
      </c>
      <c r="U26" s="11">
        <f t="shared" si="5"/>
        <v>0.47245423141380527</v>
      </c>
      <c r="V26" s="11">
        <f t="shared" si="5"/>
        <v>0.48161414731755681</v>
      </c>
      <c r="W26" s="11">
        <f t="shared" si="5"/>
        <v>0.47498628174612251</v>
      </c>
      <c r="X26" s="11">
        <f t="shared" si="5"/>
        <v>0.4768308893776671</v>
      </c>
      <c r="Y26" s="11">
        <f t="shared" si="5"/>
        <v>0.48738564055706174</v>
      </c>
      <c r="Z26" s="11">
        <f t="shared" si="5"/>
        <v>0.49375424481863417</v>
      </c>
      <c r="AA26" s="11">
        <f t="shared" si="5"/>
        <v>0.50685024493645969</v>
      </c>
      <c r="AB26" s="11">
        <f t="shared" si="5"/>
        <v>0.51163402735770835</v>
      </c>
      <c r="AC26" s="11">
        <f t="shared" si="5"/>
        <v>0.51870732238882877</v>
      </c>
      <c r="AD26" s="11">
        <f t="shared" si="5"/>
        <v>0.53555269954613804</v>
      </c>
      <c r="AE26" s="11">
        <f t="shared" si="5"/>
        <v>0.54658687934364147</v>
      </c>
      <c r="AF26" s="11">
        <f t="shared" si="5"/>
        <v>0.55625912211433404</v>
      </c>
      <c r="AG26" s="11">
        <f t="shared" si="5"/>
        <v>0.57052425357211178</v>
      </c>
      <c r="AH26" s="11">
        <f t="shared" si="5"/>
        <v>0.58320764438095529</v>
      </c>
      <c r="AI26" s="11">
        <f t="shared" si="5"/>
        <v>0.5878124869179886</v>
      </c>
      <c r="AJ26" s="11">
        <f t="shared" si="5"/>
        <v>0.59007947816421102</v>
      </c>
      <c r="AK26" s="11">
        <f t="shared" si="5"/>
        <v>0.59253211664726702</v>
      </c>
      <c r="AL26" s="11">
        <f t="shared" si="5"/>
        <v>0.60616050786607789</v>
      </c>
      <c r="AM26" s="11">
        <f t="shared" si="5"/>
        <v>0.62287848651614564</v>
      </c>
      <c r="AN26" s="11">
        <f t="shared" si="5"/>
        <v>0.64080537195933718</v>
      </c>
      <c r="AO26" s="11">
        <f t="shared" si="5"/>
        <v>0.65066763373912817</v>
      </c>
    </row>
    <row r="27" spans="1:41" ht="12.75">
      <c r="A27" s="12" t="s">
        <v>68</v>
      </c>
      <c r="B27" s="13" t="s">
        <v>69</v>
      </c>
      <c r="C27" s="13" t="s">
        <v>70</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row>
    <row r="28" spans="1:41" ht="12.75">
      <c r="A28" s="12" t="s">
        <v>71</v>
      </c>
      <c r="B28" s="14">
        <v>1</v>
      </c>
      <c r="C28" s="15">
        <f>B28/D18</f>
        <v>5.7011437634618255E-5</v>
      </c>
      <c r="D28" s="7"/>
    </row>
    <row r="29" spans="1:41" ht="12.75">
      <c r="A29" s="12" t="s">
        <v>72</v>
      </c>
      <c r="B29" s="14">
        <f>0.0189/0.0313</f>
        <v>0.60383386581469645</v>
      </c>
      <c r="C29" s="15">
        <f>B29/D16</f>
        <v>2.6130873226780693E-6</v>
      </c>
      <c r="D29" s="7"/>
    </row>
    <row r="30" spans="1:41" ht="12.75">
      <c r="A30" s="12" t="s">
        <v>73</v>
      </c>
      <c r="B30" s="14">
        <f>0.0124/0.0313</f>
        <v>0.3961661341853035</v>
      </c>
      <c r="C30" s="15">
        <f>B30/D22</f>
        <v>5.2191873151073995</v>
      </c>
      <c r="D30" s="7"/>
    </row>
    <row r="31" spans="1:41">
      <c r="A31" s="12" t="s">
        <v>74</v>
      </c>
      <c r="B31">
        <f>7.2*5.8</f>
        <v>41.76</v>
      </c>
    </row>
  </sheetData>
  <hyperlinks>
    <hyperlink ref="D2" r:id="rId1"/>
    <hyperlink ref="C2" r:id="rId2"/>
    <hyperlink ref="H2" r:id="rId3"/>
    <hyperlink ref="A2" r:id="rId4"/>
  </hyperlinks>
  <pageMargins left="0.7" right="0.7" top="0.75" bottom="0.75" header="0.3" footer="0.3"/>
  <legacyDrawing r:id="rId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OtoB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PFH</dc:creator>
  <cp:lastModifiedBy>PFH</cp:lastModifiedBy>
  <dcterms:created xsi:type="dcterms:W3CDTF">2010-12-04T02:22:42Z</dcterms:created>
  <dcterms:modified xsi:type="dcterms:W3CDTF">2010-12-04T02:27:32Z</dcterms:modified>
</cp:coreProperties>
</file>